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/>
  </bookViews>
  <sheets>
    <sheet name="Exhibit" sheetId="1" r:id="rId1"/>
  </sheets>
  <definedNames>
    <definedName name="_xlnm.Print_Area" localSheetId="0">Exhibit!$A$5:$N$390</definedName>
    <definedName name="_xlnm.Print_Titles" localSheetId="0">Exhibit!$1:$4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5" i="1" l="1"/>
  <c r="L374" i="1"/>
  <c r="L373" i="1"/>
  <c r="L372" i="1"/>
  <c r="L371" i="1"/>
  <c r="L370" i="1"/>
  <c r="L369" i="1"/>
  <c r="L368" i="1"/>
  <c r="L367" i="1"/>
  <c r="N365" i="1"/>
  <c r="D365" i="1"/>
  <c r="J365" i="1" s="1" a="1"/>
  <c r="J365" i="1" s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N343" i="1"/>
  <c r="I343" i="1" a="1"/>
  <c r="I343" i="1" s="1"/>
  <c r="D343" i="1"/>
  <c r="J343" i="1" s="1" a="1"/>
  <c r="J343" i="1" s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N318" i="1"/>
  <c r="G318" i="1" a="1"/>
  <c r="G318" i="1" s="1"/>
  <c r="D318" i="1"/>
  <c r="J318" i="1" s="1" a="1"/>
  <c r="J318" i="1" s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N298" i="1"/>
  <c r="D298" i="1"/>
  <c r="G298" i="1" s="1" a="1"/>
  <c r="G298" i="1" s="1"/>
  <c r="L298" i="1" s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N276" i="1"/>
  <c r="D276" i="1"/>
  <c r="G276" i="1" s="1" a="1"/>
  <c r="G276" i="1" s="1"/>
  <c r="L276" i="1" s="1"/>
  <c r="L274" i="1"/>
  <c r="L273" i="1"/>
  <c r="L272" i="1"/>
  <c r="L271" i="1"/>
  <c r="L270" i="1"/>
  <c r="L269" i="1"/>
  <c r="N267" i="1"/>
  <c r="G267" i="1" a="1"/>
  <c r="G267" i="1" s="1"/>
  <c r="D267" i="1"/>
  <c r="J267" i="1" s="1" a="1"/>
  <c r="J267" i="1" s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N245" i="1"/>
  <c r="I245" i="1" a="1"/>
  <c r="I245" i="1" s="1"/>
  <c r="D245" i="1"/>
  <c r="J245" i="1" s="1" a="1"/>
  <c r="J245" i="1" s="1"/>
  <c r="L243" i="1"/>
  <c r="L242" i="1"/>
  <c r="L241" i="1"/>
  <c r="L240" i="1"/>
  <c r="L239" i="1"/>
  <c r="L238" i="1"/>
  <c r="L237" i="1"/>
  <c r="L236" i="1"/>
  <c r="L235" i="1"/>
  <c r="L234" i="1"/>
  <c r="N232" i="1"/>
  <c r="D232" i="1"/>
  <c r="J232" i="1" s="1" a="1"/>
  <c r="J232" i="1" s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N215" i="1"/>
  <c r="J215" i="1" a="1"/>
  <c r="J215" i="1" s="1"/>
  <c r="D215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N188" i="1"/>
  <c r="D188" i="1"/>
  <c r="J188" i="1" s="1" a="1"/>
  <c r="J188" i="1" s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N168" i="1"/>
  <c r="D168" i="1"/>
  <c r="I168" i="1" s="1" a="1"/>
  <c r="I168" i="1" s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N139" i="1"/>
  <c r="G139" i="1" a="1"/>
  <c r="G139" i="1" s="1"/>
  <c r="D139" i="1"/>
  <c r="I139" i="1" s="1" a="1"/>
  <c r="I139" i="1" s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N114" i="1"/>
  <c r="G114" i="1" a="1"/>
  <c r="G114" i="1" s="1"/>
  <c r="D114" i="1"/>
  <c r="I114" i="1" s="1" a="1"/>
  <c r="I114" i="1" s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N88" i="1"/>
  <c r="D88" i="1"/>
  <c r="I88" i="1" s="1" a="1"/>
  <c r="I88" i="1" s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N41" i="1"/>
  <c r="G41" i="1" a="1"/>
  <c r="G41" i="1" s="1"/>
  <c r="F41" i="1"/>
  <c r="F41" i="1" a="1"/>
  <c r="D41" i="1"/>
  <c r="J41" i="1" s="1" a="1"/>
  <c r="J41" i="1" s="1"/>
  <c r="L39" i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N8" i="1"/>
  <c r="J8" i="1" a="1"/>
  <c r="J8" i="1" s="1"/>
  <c r="D8" i="1"/>
  <c r="G8" i="1" s="1" a="1"/>
  <c r="G8" i="1" s="1"/>
  <c r="F6" i="1"/>
  <c r="F188" i="1" l="1" a="1"/>
  <c r="F188" i="1" s="1"/>
  <c r="F232" i="1" a="1"/>
  <c r="F232" i="1" s="1"/>
  <c r="I267" i="1" a="1"/>
  <c r="I267" i="1" s="1"/>
  <c r="F298" i="1" a="1"/>
  <c r="F298" i="1" s="1"/>
  <c r="I318" i="1" a="1"/>
  <c r="I318" i="1" s="1"/>
  <c r="I365" i="1" a="1"/>
  <c r="I365" i="1" s="1"/>
  <c r="I188" i="1" a="1"/>
  <c r="I188" i="1" s="1"/>
  <c r="G88" i="1" a="1"/>
  <c r="G88" i="1" s="1"/>
  <c r="I41" i="1" a="1"/>
  <c r="I41" i="1" s="1"/>
  <c r="F245" i="1" a="1"/>
  <c r="F245" i="1" s="1"/>
  <c r="F267" i="1" a="1"/>
  <c r="F267" i="1" s="1"/>
  <c r="H267" i="1" s="1"/>
  <c r="F276" i="1" a="1"/>
  <c r="F276" i="1" s="1"/>
  <c r="H298" i="1"/>
  <c r="F318" i="1" a="1"/>
  <c r="F318" i="1" s="1"/>
  <c r="I232" i="1" a="1"/>
  <c r="I232" i="1" s="1"/>
  <c r="G188" i="1" a="1"/>
  <c r="G188" i="1" s="1"/>
  <c r="G232" i="1" a="1"/>
  <c r="G232" i="1" s="1"/>
  <c r="H276" i="1"/>
  <c r="L8" i="1"/>
  <c r="L139" i="1"/>
  <c r="H41" i="1"/>
  <c r="L41" i="1"/>
  <c r="L88" i="1"/>
  <c r="L114" i="1"/>
  <c r="D6" i="1"/>
  <c r="L6" i="1" s="1"/>
  <c r="N6" i="1" s="1"/>
  <c r="F8" i="1" a="1"/>
  <c r="F8" i="1" s="1"/>
  <c r="H8" i="1" s="1"/>
  <c r="J88" i="1" a="1"/>
  <c r="J88" i="1" s="1"/>
  <c r="J114" i="1" a="1"/>
  <c r="J114" i="1" s="1"/>
  <c r="J139" i="1" a="1"/>
  <c r="J139" i="1" s="1"/>
  <c r="H188" i="1"/>
  <c r="L188" i="1"/>
  <c r="I215" i="1" a="1"/>
  <c r="I215" i="1" s="1"/>
  <c r="F215" i="1" a="1"/>
  <c r="F215" i="1" s="1"/>
  <c r="G215" i="1" a="1"/>
  <c r="G215" i="1" s="1"/>
  <c r="L267" i="1"/>
  <c r="I8" i="1" a="1"/>
  <c r="I8" i="1" s="1"/>
  <c r="F88" i="1" a="1"/>
  <c r="F88" i="1" s="1"/>
  <c r="H88" i="1" s="1"/>
  <c r="F114" i="1" a="1"/>
  <c r="F114" i="1" s="1"/>
  <c r="H114" i="1" s="1"/>
  <c r="F139" i="1" a="1"/>
  <c r="F139" i="1" s="1"/>
  <c r="H139" i="1" s="1"/>
  <c r="G168" i="1" a="1"/>
  <c r="G168" i="1" s="1"/>
  <c r="F168" i="1" a="1"/>
  <c r="F168" i="1" s="1"/>
  <c r="J168" i="1" a="1"/>
  <c r="J168" i="1" s="1"/>
  <c r="H232" i="1"/>
  <c r="L232" i="1"/>
  <c r="H318" i="1"/>
  <c r="L318" i="1"/>
  <c r="J276" i="1" a="1"/>
  <c r="J276" i="1" s="1"/>
  <c r="J298" i="1" a="1"/>
  <c r="J298" i="1" s="1"/>
  <c r="F343" i="1" a="1"/>
  <c r="F343" i="1" s="1"/>
  <c r="F365" i="1" a="1"/>
  <c r="F365" i="1" s="1"/>
  <c r="G245" i="1" a="1"/>
  <c r="G245" i="1" s="1"/>
  <c r="I276" i="1" a="1"/>
  <c r="I276" i="1" s="1"/>
  <c r="I298" i="1" a="1"/>
  <c r="I298" i="1" s="1"/>
  <c r="G343" i="1" a="1"/>
  <c r="G343" i="1" s="1"/>
  <c r="G365" i="1" a="1"/>
  <c r="G365" i="1" s="1"/>
  <c r="H245" i="1" l="1"/>
  <c r="L245" i="1"/>
  <c r="H343" i="1"/>
  <c r="L343" i="1"/>
  <c r="L215" i="1"/>
  <c r="H215" i="1"/>
  <c r="H168" i="1"/>
  <c r="L168" i="1"/>
  <c r="H365" i="1"/>
  <c r="L365" i="1"/>
</calcChain>
</file>

<file path=xl/sharedStrings.xml><?xml version="1.0" encoding="utf-8"?>
<sst xmlns="http://schemas.openxmlformats.org/spreadsheetml/2006/main" count="372" uniqueCount="371">
  <si>
    <t>per Hour Worked for State Fund firms</t>
  </si>
  <si>
    <t>Full-time employee</t>
  </si>
  <si>
    <t>in $Millions</t>
  </si>
  <si>
    <t>Hazard</t>
  </si>
  <si>
    <t>Risk</t>
  </si>
  <si>
    <t>Yr ending Mar.'20</t>
  </si>
  <si>
    <t>Composite Base Rate</t>
  </si>
  <si>
    <t>%Changes</t>
  </si>
  <si>
    <t>Costs or (Savings)</t>
  </si>
  <si>
    <t>'21 Base</t>
  </si>
  <si>
    <t>'21 Standard</t>
  </si>
  <si>
    <t>Group</t>
  </si>
  <si>
    <t>Class</t>
  </si>
  <si>
    <t>Examples of Businesses within the Class</t>
  </si>
  <si>
    <t>FTEs</t>
  </si>
  <si>
    <t>Employee</t>
  </si>
  <si>
    <t>Employer</t>
  </si>
  <si>
    <t>Premiums</t>
  </si>
  <si>
    <t>ALL CLASSIFICATIONS</t>
  </si>
  <si>
    <t>BUILDING CONSTRUCTION AND TRADES</t>
  </si>
  <si>
    <t>Lawn Care Maintenance</t>
  </si>
  <si>
    <t>Vending Machine Installation, Service and Repair</t>
  </si>
  <si>
    <t>Landscape Construction and Renovation</t>
  </si>
  <si>
    <t>Appliance Install, Svc, Repair &amp; Store Display Svs Contractor</t>
  </si>
  <si>
    <t>Garage Door Installation, Service and Repair</t>
  </si>
  <si>
    <t>Telephone and Electrical Alarm System Installation</t>
  </si>
  <si>
    <t>Electrical Wiring: Buildings and Structures</t>
  </si>
  <si>
    <t>HVAC Systems - Installation, Service and Repair</t>
  </si>
  <si>
    <t>Interior Finish Carpentry</t>
  </si>
  <si>
    <t>Glass Installation: Buildings</t>
  </si>
  <si>
    <t>Wood Frame Building Construction and Alterations</t>
  </si>
  <si>
    <t>Painting: Buildings - Interior Work</t>
  </si>
  <si>
    <t>Elevator Installation, Service and Repair</t>
  </si>
  <si>
    <t>Plumbing</t>
  </si>
  <si>
    <t>Floor and Counter Covering Installation</t>
  </si>
  <si>
    <t>Sheet Metal Siding, Gutter and Downspout Installation</t>
  </si>
  <si>
    <t>Building Repair, Remodeling and Carpentry, NOC</t>
  </si>
  <si>
    <t>Roof Work - Construction and Repair</t>
  </si>
  <si>
    <t>Machinery Installation, Service and Repair</t>
  </si>
  <si>
    <t>Non-Wood Frame Building Construction</t>
  </si>
  <si>
    <t>Insulation Installation and Asbestos Abatement Work</t>
  </si>
  <si>
    <t>Factory Built Home Set-up by Contractor/Manufacturer</t>
  </si>
  <si>
    <t>Plastering, Stuccoing and Lathing: Buildings</t>
  </si>
  <si>
    <t>Painting: Building and Structures - Exterior Work</t>
  </si>
  <si>
    <t>Masonry Construction</t>
  </si>
  <si>
    <t>The following rates are per sq. ft. of wallboard installed</t>
  </si>
  <si>
    <t>Wallboard Taping -       Discounted Rate</t>
  </si>
  <si>
    <t>Wallboard Taping -       Undiscounted Rate</t>
  </si>
  <si>
    <t>Wallboard Installation - Discounted Rate</t>
  </si>
  <si>
    <t>Wallboard Installation - Undiscounted Rate</t>
  </si>
  <si>
    <t>MISCELLANEOUS SERVICES</t>
  </si>
  <si>
    <t>Preferred Workers</t>
  </si>
  <si>
    <t>Life and rescue emergency personnel</t>
  </si>
  <si>
    <t>Community Action Organizations</t>
  </si>
  <si>
    <t>YMCA, YWCA, Boys and Girls Clubs</t>
  </si>
  <si>
    <t>Community Service Workers</t>
  </si>
  <si>
    <t>Movie and Live Theatres</t>
  </si>
  <si>
    <t>Restaurants and Taverns</t>
  </si>
  <si>
    <t>Parking Lot Operations</t>
  </si>
  <si>
    <t>Amusement Parks, Race Tracks and Fairs</t>
  </si>
  <si>
    <t>Work Activity Centers</t>
  </si>
  <si>
    <t>Gas Stations-Full Service, Car Washes and Detailers</t>
  </si>
  <si>
    <t>Motels and Hotels</t>
  </si>
  <si>
    <t>Ski Facilities and Outdoor Recreation Guides</t>
  </si>
  <si>
    <t>Baseball, Basketball and Soccer Teams</t>
  </si>
  <si>
    <t>Contact Sports, NOC</t>
  </si>
  <si>
    <t>Health Clubs, Gyms, Exercise Facilities and Baths NOC</t>
  </si>
  <si>
    <t>Gas Stations-Self Service - No Groceries</t>
  </si>
  <si>
    <t>Golf Courses NOC</t>
  </si>
  <si>
    <t>Assisted Living, Adult Family Homes, Retirement Centers</t>
  </si>
  <si>
    <t>Bowling Centers and Skating Rinks</t>
  </si>
  <si>
    <t>Clubs NOC</t>
  </si>
  <si>
    <t>Sheltered Workshops</t>
  </si>
  <si>
    <t>Pet Grooming/Boarding Services/Animal Shelters</t>
  </si>
  <si>
    <t>Chore Services</t>
  </si>
  <si>
    <t>Laundries -  Commercial NOC</t>
  </si>
  <si>
    <t>Card Rooms, Bingo Parlors and Recreational Centers</t>
  </si>
  <si>
    <t>Sports Teams - Operations and Facilities</t>
  </si>
  <si>
    <t>Campgrounds and Public Swimming Pools</t>
  </si>
  <si>
    <t>Laundry and Dry Cleaning Services</t>
  </si>
  <si>
    <t>Laundries - Coin Operated</t>
  </si>
  <si>
    <t>Janitorial Services and Pest Control</t>
  </si>
  <si>
    <t>Catering Services</t>
  </si>
  <si>
    <t>Carpet Cleaning</t>
  </si>
  <si>
    <t>Property and Building Management Services</t>
  </si>
  <si>
    <t>Automobile Dealers, Rentals and Service Shops</t>
  </si>
  <si>
    <t>Cemeteries</t>
  </si>
  <si>
    <t>Carnivals and Circuses - Traveling</t>
  </si>
  <si>
    <t>Home Care Services/Consumer Directed Employer Program</t>
  </si>
  <si>
    <t>Mortuaries</t>
  </si>
  <si>
    <t>Boat Dealers, Marinas and Boat Houses</t>
  </si>
  <si>
    <t>Auto &amp; Boat Racing</t>
  </si>
  <si>
    <t>Domestic Servants</t>
  </si>
  <si>
    <t>Automobile Body Repair Centers</t>
  </si>
  <si>
    <t>Factory Built Housing Dealers</t>
  </si>
  <si>
    <t>GOVERNMENT AND SCHOOLS</t>
  </si>
  <si>
    <t>Volunteers, Student Volunteers, Unpaid Students</t>
  </si>
  <si>
    <t>Inmates - Juvenile Camps</t>
  </si>
  <si>
    <t>Counties - Office and Administrative Employees</t>
  </si>
  <si>
    <t>Schools, Churches and Day Care - Professional/Clerical Staff</t>
  </si>
  <si>
    <t>State Government - Administrative Field Staff</t>
  </si>
  <si>
    <t>Inmates - Adult Camps</t>
  </si>
  <si>
    <t>Volunteer Law Enforcement Officers</t>
  </si>
  <si>
    <t>Welfare Special Works Programs</t>
  </si>
  <si>
    <t>Cities - Office and Administrative Employees</t>
  </si>
  <si>
    <t>Colleges and Universities</t>
  </si>
  <si>
    <t>Inmates - Prison Industries</t>
  </si>
  <si>
    <t>State Government - Office and Administrative Employees</t>
  </si>
  <si>
    <t>Schools, Churches and Day Care -All Other Staff</t>
  </si>
  <si>
    <t>County and City Law Enforcement Officers</t>
  </si>
  <si>
    <t>Cities and Towns-All Other Employees, NOC</t>
  </si>
  <si>
    <t>State Government - All Other Employees, NOC</t>
  </si>
  <si>
    <t>County and City Fire fighters - Salaried</t>
  </si>
  <si>
    <t>County and Tribal Councils-All Other Employees, NOC</t>
  </si>
  <si>
    <t>State Government - Law Enforcement Officers</t>
  </si>
  <si>
    <t>Port Districts</t>
  </si>
  <si>
    <t>State Patient and Health Care Personnel, NOC</t>
  </si>
  <si>
    <t>State Acute Health Care Facilities w/Safe Patient Handling</t>
  </si>
  <si>
    <t>State Acute Health Care Facilities w/o Safe Patient Handling</t>
  </si>
  <si>
    <t>TRANSPORTATION AND WAREHOUSING</t>
  </si>
  <si>
    <t>Ambulance Services</t>
  </si>
  <si>
    <t>Beer, Wine, and Soft Drink Distributors</t>
  </si>
  <si>
    <t>Cabulance and Paratransit</t>
  </si>
  <si>
    <t>Scheduled Airlines -        Ground Crew</t>
  </si>
  <si>
    <t>Non Scheduled Airlines - Ground Crew</t>
  </si>
  <si>
    <t>Bus Companies</t>
  </si>
  <si>
    <t>Scheduled Airlines -        Flight Crew</t>
  </si>
  <si>
    <t>Warehouses, NOC, Grocery Distribution and Recycle Centers</t>
  </si>
  <si>
    <t>Moving and Storage Companies</t>
  </si>
  <si>
    <t>Fulfillment Centers*</t>
  </si>
  <si>
    <t>Delivery Services</t>
  </si>
  <si>
    <t>Solid Waste Collection Services/Landfill Operations</t>
  </si>
  <si>
    <t>Field Bonded Warehouses</t>
  </si>
  <si>
    <t>Cold Storage Warehouse</t>
  </si>
  <si>
    <t>Freight Handling Services</t>
  </si>
  <si>
    <t>Grain, Bean and Pea Elevators and Warehouses</t>
  </si>
  <si>
    <t>Septic Tank Pumping and Street Sweeping Services</t>
  </si>
  <si>
    <t>Auto and Truck Towing Services</t>
  </si>
  <si>
    <t>Taxi Cab Companies</t>
  </si>
  <si>
    <t>Trucking, NOC</t>
  </si>
  <si>
    <t>Non Scheduled Airlines - Flight Crew</t>
  </si>
  <si>
    <t>Aerial Fire Fighting, Spraying, Seeding and Crop Dusting</t>
  </si>
  <si>
    <t>MISCELLANEOUS CONSTRUCTION AND MINING</t>
  </si>
  <si>
    <t>Fence Erection and Repair, NOC</t>
  </si>
  <si>
    <t>Mobile Crane, Hoisting Services and Concrete Pumping</t>
  </si>
  <si>
    <t>Construction Estimator</t>
  </si>
  <si>
    <t>Quarries</t>
  </si>
  <si>
    <t>Construction/Logging/Trucking  - Permanent Yard</t>
  </si>
  <si>
    <t>Sand and Gravel Production including Dealers</t>
  </si>
  <si>
    <t>Sign- Erection, Repair, Removal</t>
  </si>
  <si>
    <t>Tree Care and Pruning Services, NOC</t>
  </si>
  <si>
    <t>Guardrails, Street Signs and Traffic Lights Installation</t>
  </si>
  <si>
    <t>Concrete Work - Foundations and Flatwork</t>
  </si>
  <si>
    <t>Concrete Work -Highways, Streets, Roads and Sidewalks</t>
  </si>
  <si>
    <t>Construction Project or Site Superintendent/Manager</t>
  </si>
  <si>
    <t>Asphalt Paving or Surfacing, NOC</t>
  </si>
  <si>
    <t>Asphalt Paving - Highway, Streets and Roads</t>
  </si>
  <si>
    <t>Open Cut Mines</t>
  </si>
  <si>
    <t>Overhead Power and Transmission Line Construction</t>
  </si>
  <si>
    <t>Dredging, NOC</t>
  </si>
  <si>
    <t>Sewer &amp; Septic System Const, Underground tank Install, Repair, Remove</t>
  </si>
  <si>
    <t>Underground Utility Line Construction and Pipelaying, NOC</t>
  </si>
  <si>
    <t>Excavation, Road Construction, Land Clearing, NOC</t>
  </si>
  <si>
    <t>Tower, Tank, Windmill and Crane Construction</t>
  </si>
  <si>
    <t>Drilling and Geophysical Exploration, NOC</t>
  </si>
  <si>
    <t>Underground Mines</t>
  </si>
  <si>
    <t>Pile Construction, Wharf, Pier &amp; Dock Construction, Diving Operations</t>
  </si>
  <si>
    <t>Dam Construction</t>
  </si>
  <si>
    <t>Bridge, Bulkhead and Tunnel Construction</t>
  </si>
  <si>
    <t>AGRICULTURE</t>
  </si>
  <si>
    <t>Farm Internship program B</t>
  </si>
  <si>
    <t>Farm Internship program A</t>
  </si>
  <si>
    <t>Vegetable Farms-Hand Harvest</t>
  </si>
  <si>
    <t>Nurseries and Shellfish Farms</t>
  </si>
  <si>
    <t>Orchards</t>
  </si>
  <si>
    <t>Egg and Poultry Farms</t>
  </si>
  <si>
    <t>Hand Harvesting: Berries, Nuts, Flowers</t>
  </si>
  <si>
    <t>Vineyards</t>
  </si>
  <si>
    <t>Greenhouses and Mushroom Farms</t>
  </si>
  <si>
    <t>Fish and Shellfish Hatcheries</t>
  </si>
  <si>
    <t>Hop and Mint Farms</t>
  </si>
  <si>
    <t>Tree Farms</t>
  </si>
  <si>
    <t>Farm Internship program C</t>
  </si>
  <si>
    <t>Vegetable Farms-Machine Harvest</t>
  </si>
  <si>
    <t>Diversified Field Crops and Cereal Grains</t>
  </si>
  <si>
    <t>Dairy Farms</t>
  </si>
  <si>
    <t>Livestock Farms and Stables</t>
  </si>
  <si>
    <t>MISC. PROFESSIONAL AND CLERICAL</t>
  </si>
  <si>
    <t>Barber, Beauty, Tattoo, Piercing, Tanning Shops</t>
  </si>
  <si>
    <t>Veterinary Services</t>
  </si>
  <si>
    <t>Entertainers and Dancers</t>
  </si>
  <si>
    <t>Clerical Office, NOC</t>
  </si>
  <si>
    <t>Inspection/Valuation Services-Building, Elevator, Boiler, Marine</t>
  </si>
  <si>
    <t>Actors, Entertainers and Musicians, NOC</t>
  </si>
  <si>
    <t>Computer Consulting, Program, Software design, Web dev, ISP NOC</t>
  </si>
  <si>
    <t>Banks and Financial Institutions</t>
  </si>
  <si>
    <t>Accounting, Law and Service Companies</t>
  </si>
  <si>
    <t>Medical and Testing Labs/Blood Banks</t>
  </si>
  <si>
    <t>Mailing Services</t>
  </si>
  <si>
    <t>Labor Unions</t>
  </si>
  <si>
    <t>Security Guard Agencies and Armored Car Services</t>
  </si>
  <si>
    <t>Land surveying services, NOC</t>
  </si>
  <si>
    <t>Sign Painting - In Shop and Buildings</t>
  </si>
  <si>
    <t>Real Estate Agencies/Brokers</t>
  </si>
  <si>
    <t>Consulting Engineer, Architectural Services, Geologists NOC</t>
  </si>
  <si>
    <t>Sales Personnel - Outside, NOC</t>
  </si>
  <si>
    <t>Business Machines- Installation, Service and Repair</t>
  </si>
  <si>
    <t>Exempt Limited Liability Members NOC</t>
  </si>
  <si>
    <t>Corporate Officers, NOC</t>
  </si>
  <si>
    <t>Sales Personnel - Vehicles and Boats</t>
  </si>
  <si>
    <t>Environmental Surveyors, Grading Bureaus, Foresters</t>
  </si>
  <si>
    <t>Motion Picture Production</t>
  </si>
  <si>
    <t>STORES</t>
  </si>
  <si>
    <t>Clothing and Shoe Stores</t>
  </si>
  <si>
    <t>Bakeries - Retail</t>
  </si>
  <si>
    <t>Housewares, Drug, Sports, Hobby, Variety Stores</t>
  </si>
  <si>
    <t>Supermarkets</t>
  </si>
  <si>
    <t>Thrift Stores, non and for Profit</t>
  </si>
  <si>
    <t>Photography Studios and Film Print Shops</t>
  </si>
  <si>
    <t>Convenience Grocery Stores - No Gas</t>
  </si>
  <si>
    <t>Convenience Grocery Store - with Self Service Gas</t>
  </si>
  <si>
    <t>Book,Coin,Camera,Phone,Music Instrument Stores</t>
  </si>
  <si>
    <t>Hardware, Auto Parts, Lawn &amp; Garden Stores</t>
  </si>
  <si>
    <t>Florists</t>
  </si>
  <si>
    <t>Meat, Fish and Poultry Dealers -  Retail</t>
  </si>
  <si>
    <t>Furniture and Appliance Stores</t>
  </si>
  <si>
    <t>Jewelry and Optical Goods Stores</t>
  </si>
  <si>
    <t>FOOD PROCESSING AND MANUFACTURING</t>
  </si>
  <si>
    <t>Fruit and Vegetable Packing - Fresh</t>
  </si>
  <si>
    <t>Sugar Refining</t>
  </si>
  <si>
    <t>Fruit/Vegetable Canneries/Food Product Manufacturing, NOC</t>
  </si>
  <si>
    <t>Meat, Fish and Poultry Dealers -  Wholesale</t>
  </si>
  <si>
    <t>Breweries, Wineries and Beverage Bottling</t>
  </si>
  <si>
    <t>Bakeries, Cracker, Pasta, Confection-Manufacturing/Wholesale, NOC</t>
  </si>
  <si>
    <t>Custom Meat Cutting</t>
  </si>
  <si>
    <t>Meat Products Manufacturing/ Slaughter and Packing Houses</t>
  </si>
  <si>
    <t>Feed Lots and Stock Yards</t>
  </si>
  <si>
    <t>Grain, Feed and Flour Mills and Dealers</t>
  </si>
  <si>
    <t>DEALERS AND WHOLESALERS</t>
  </si>
  <si>
    <t>Ice Manufacturing and Dealers</t>
  </si>
  <si>
    <t>Wholesale Stores, NOC incl wholesale/retail combination</t>
  </si>
  <si>
    <t>Janitorial Supply Dealers</t>
  </si>
  <si>
    <t>Cold Storage Lockers</t>
  </si>
  <si>
    <t xml:space="preserve">Bldg Material Dlrs, Lumber Yrds, Elect Supply Dlrs, Farm Supply </t>
  </si>
  <si>
    <t>Auto Wrecking</t>
  </si>
  <si>
    <t>Auction Sales</t>
  </si>
  <si>
    <t>Iron and Steel Merchants</t>
  </si>
  <si>
    <t>Fertilizer Dealers</t>
  </si>
  <si>
    <t>Tire Sales and Service Centers</t>
  </si>
  <si>
    <t>Ready-mix Concrete Dealers</t>
  </si>
  <si>
    <t>Rental Stores NOC; Truck Canopy Sales</t>
  </si>
  <si>
    <t>Motorcycle Dealers</t>
  </si>
  <si>
    <t>Glass Merchants</t>
  </si>
  <si>
    <t>Machinery and Equipment Dealers and Repair NOC</t>
  </si>
  <si>
    <t>Farm Machinery Dealers</t>
  </si>
  <si>
    <t>Gas, Oil, and Asphalt Dealers</t>
  </si>
  <si>
    <t>Scrap Metal Dealers and Processors</t>
  </si>
  <si>
    <t>Solid Fuel, Firewood, Composting, Topsoil and Pallet Dealers</t>
  </si>
  <si>
    <t>HEALTH CARE</t>
  </si>
  <si>
    <t>Nursing and Convalescent Homes</t>
  </si>
  <si>
    <t>Acute Care Hospitals with Safe Patient Handling</t>
  </si>
  <si>
    <t>Physicians and Medical Clinics</t>
  </si>
  <si>
    <t>Home Health Services and Nursing Care, NOC</t>
  </si>
  <si>
    <t>Hospitals, NOC</t>
  </si>
  <si>
    <t>Acute Care Hospitals without Safe Patient Handling</t>
  </si>
  <si>
    <t>METAL AND MACHINERY MANUFACTURING</t>
  </si>
  <si>
    <t>Precision Machined Parts and Products, N.O.C</t>
  </si>
  <si>
    <t>Electric Equipment Manufacturing</t>
  </si>
  <si>
    <t>Metal Goods Manufacturing, NOC - Under 9 Gauge</t>
  </si>
  <si>
    <t>Electroplating and Detinning, NOC</t>
  </si>
  <si>
    <t>Blacksmithing and Forging Works</t>
  </si>
  <si>
    <t>Foundries, NOC</t>
  </si>
  <si>
    <t>Iron and Steel Works - Shop</t>
  </si>
  <si>
    <t>Cable and Wire Rope Manufacturing</t>
  </si>
  <si>
    <t>Aircraft Manufacturing</t>
  </si>
  <si>
    <t>Truck Manufacturing</t>
  </si>
  <si>
    <t>Machine Shops and Machinery Manufacturing, NOC</t>
  </si>
  <si>
    <t>Heavy Machinery Manufacturing</t>
  </si>
  <si>
    <t>Metal Goods Manufacturing, NOC - 9 Gauge or More</t>
  </si>
  <si>
    <t>Ore Reduction</t>
  </si>
  <si>
    <t>Lead Smelting, Rolling Mills and Metal Recovery</t>
  </si>
  <si>
    <t>Aluminum Smelting</t>
  </si>
  <si>
    <t>Galvanizing and Tinning, NOC</t>
  </si>
  <si>
    <t>Pipe Manufacturing -  Iron or Steel</t>
  </si>
  <si>
    <t>Railroad Car Manufacturing</t>
  </si>
  <si>
    <t>FOREST PRODUCTS</t>
  </si>
  <si>
    <t>Cabinet and Countertop Manufacturing - Wood</t>
  </si>
  <si>
    <t>Woodenware Products Manufacturing</t>
  </si>
  <si>
    <t>Pulp and Paper Goods Manufacturing, NOC</t>
  </si>
  <si>
    <t>Log Booming and Rafting</t>
  </si>
  <si>
    <t>Wood Products Manufacturing, NOC</t>
  </si>
  <si>
    <t>Plywood and Veneer Manufacturing</t>
  </si>
  <si>
    <t>Log Storage or Sorting Yards</t>
  </si>
  <si>
    <t xml:space="preserve">Furniture and Casket Manufacturing - Wood </t>
  </si>
  <si>
    <t>Pole Yards and Log Home Manufacturing</t>
  </si>
  <si>
    <t>Sawmills and Automated Shake and Shingle Mills</t>
  </si>
  <si>
    <t>Forestry and Timberland Services - Manual Labor</t>
  </si>
  <si>
    <t>Shake and Shingle Mills - Non-automated</t>
  </si>
  <si>
    <t>Log Road Construction</t>
  </si>
  <si>
    <t>Mechanized Logging</t>
  </si>
  <si>
    <t>Forestry/Timberland Services - Machine Operations</t>
  </si>
  <si>
    <t>Log Hauling</t>
  </si>
  <si>
    <t>Logging Operations, NOC**</t>
  </si>
  <si>
    <t>MISCELLANEOUS MANUFACTURING</t>
  </si>
  <si>
    <t>Optical Goods Manufacturing</t>
  </si>
  <si>
    <t>Statuary and Ornament Manufacturing</t>
  </si>
  <si>
    <t>Electronic Products, Jewelry and Instrument Mfg, Dental Labs</t>
  </si>
  <si>
    <t>Decorative Tile, Pottery, Glassware Manufacturing, NOC</t>
  </si>
  <si>
    <t>Plastic - Cutting, Bending and Milling</t>
  </si>
  <si>
    <t>Plastic Products Manufacturing</t>
  </si>
  <si>
    <t>Brick and Clay Product Manufacturing, NOC</t>
  </si>
  <si>
    <t>Garments/Handbag/Pack/Tent Manufacturing</t>
  </si>
  <si>
    <t>Paper Products Manufacturing</t>
  </si>
  <si>
    <t>Printing Services and Book Binding</t>
  </si>
  <si>
    <t>Rubber Goods Manufacturing, NOC</t>
  </si>
  <si>
    <t>Pattern and Model Manufacturing; Wood Instrument Manufacturing</t>
  </si>
  <si>
    <t>Mattress, Textile, Felt, and Rope Manufacturing, NOC</t>
  </si>
  <si>
    <t>Concrete Products Manufacturing</t>
  </si>
  <si>
    <t>Rock Wool Insulation Manufacturing</t>
  </si>
  <si>
    <t>Chemical Mixing and Manufacturing</t>
  </si>
  <si>
    <t>Soapstone &amp; Plasterboard Manufacturing; Wood preserving</t>
  </si>
  <si>
    <t>Fiberglass Products Manufacturing, NOC</t>
  </si>
  <si>
    <t>Cement Manufacturing</t>
  </si>
  <si>
    <t>Upholstery Work, NOC</t>
  </si>
  <si>
    <t>Factory Built Housing; Campers/Trailers Manufacturing</t>
  </si>
  <si>
    <t>Shipbuilding and Repair, NOC</t>
  </si>
  <si>
    <t>TEMPORARY HELP</t>
  </si>
  <si>
    <t>Temp. Help - Food Services</t>
  </si>
  <si>
    <t>Temp. Help - Office Services</t>
  </si>
  <si>
    <t>Temp. Help -  Administrative Staff</t>
  </si>
  <si>
    <t>Temp. Help - Retail and Wholesale Store Services</t>
  </si>
  <si>
    <t>Temp. Help - Health Care Services</t>
  </si>
  <si>
    <t>Temp. Help - Maintenance Services</t>
  </si>
  <si>
    <t>Temp. Help - Food Processing Services</t>
  </si>
  <si>
    <t>Temp. Help - Agricultural Services</t>
  </si>
  <si>
    <t>Temp. Help - Light Assembly Work</t>
  </si>
  <si>
    <t>Temp. Help - Warehousing Services</t>
  </si>
  <si>
    <t>Temp. Help - Laborers for Manufacturing</t>
  </si>
  <si>
    <t>Temp. Help - Field Technical Services</t>
  </si>
  <si>
    <t>Temp. Help - Assembly Work and Freight Handling</t>
  </si>
  <si>
    <t>Temp. Help - Machine Operators and Skilled Craftsmen</t>
  </si>
  <si>
    <t>Temp. Help - Vehicle Operations</t>
  </si>
  <si>
    <t>Temp. Help - Flagging for Public Utility Construction</t>
  </si>
  <si>
    <t>Temp. Help - Flagging for Construction Services NOC</t>
  </si>
  <si>
    <t>Temp. Help - Hazardous Waste Services</t>
  </si>
  <si>
    <t>Temp. Help - Logging and Aircraft Services</t>
  </si>
  <si>
    <t>UTILITIES AND COMMUNICATIONS</t>
  </si>
  <si>
    <t>Radio and Television - Field Employees</t>
  </si>
  <si>
    <t>Natural Gas Companies</t>
  </si>
  <si>
    <t>Telephone Companies - All Other Employees, NOC</t>
  </si>
  <si>
    <t>Electric Light &amp; Power Companies</t>
  </si>
  <si>
    <t>Telephone Companies - Office and Administrative Staff</t>
  </si>
  <si>
    <t>Radio and Television - All Other Employees</t>
  </si>
  <si>
    <t>Newspaper Publishing</t>
  </si>
  <si>
    <t>Waterworks Operations, Repair and Maintenance</t>
  </si>
  <si>
    <t>TV Cable Companies - All Other Employees, NOC</t>
  </si>
  <si>
    <t>Notes:</t>
  </si>
  <si>
    <t>Base premiums calculated assuming all firms with experience factor = 1.0000</t>
  </si>
  <si>
    <t>Overall rates assume experience factor = 0.91</t>
  </si>
  <si>
    <t>Industries are sorted by amount of Standard Premiums</t>
  </si>
  <si>
    <t>Standard Premiums exclude SPF and SAW premium rates</t>
  </si>
  <si>
    <t>Standard Premiums calculated assuming average experience factor = 0.91</t>
  </si>
  <si>
    <t>Within industries, sorting by Hazard grouping, then 2021 hourly rate</t>
  </si>
  <si>
    <t>Hazard group based on claim severities</t>
  </si>
  <si>
    <t>Higher rates within similar hazard group usually reflects higher claim frequencies</t>
  </si>
  <si>
    <t>Full-time employee (FTE) = 1,920 hours worked or 240,000 sq. ft. of wallboard</t>
  </si>
  <si>
    <t>Cost or (savings) per FTE from last year's rate assuming experience factor = 1.0000</t>
  </si>
  <si>
    <t xml:space="preserve">*The classification and rate for 2103 Fulfillment centers is being created in a rulemaking </t>
  </si>
  <si>
    <t>separate from the annual rates rulemaking (WAC 296-17-89509 and WAC 296-17A-2103 effective 1-1-21)</t>
  </si>
  <si>
    <t>**Excluding FTEs and rates related to the Logger Safety Initiative (LSI)</t>
  </si>
  <si>
    <t>2021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</si>
</sst>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&quot;$&quot;* #,##0.0000_);\(&quot;$&quot;* #,##0.0000\)"/>
    <numFmt numFmtId="167" formatCode="0.0%"/>
    <numFmt numFmtId="168" formatCode="&quot;$&quot;\ #,##0_);\(&quot;$&quot;\ #,##0\)"/>
    <numFmt numFmtId="169" formatCode="&quot;$&quot;* #,##0,,"/>
    <numFmt numFmtId="170" formatCode="&quot;$&quot;* #,##0.0,,"/>
    <numFmt numFmtId="171" formatCode="0000"/>
    <numFmt numFmtId="172" formatCode="&quot;$&quot;#,##0.0_);\(&quot;$&quot;#,##0.0\)"/>
    <numFmt numFmtId="173" formatCode="&quot;$&quot;* #,##0.0,,\ &quot;M&quot;"/>
  </numFmts>
  <fonts count="10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2" fillId="0" borderId="0" xfId="0" applyFont="1" applyBorder="1"/>
    <xf numFmtId="0" fontId="1" fillId="0" borderId="0" xfId="0" applyFont="1"/>
    <xf numFmtId="44" fontId="2" fillId="0" borderId="0" xfId="1" applyFont="1"/>
    <xf numFmtId="9" fontId="1" fillId="0" borderId="0" xfId="2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2" fillId="0" borderId="0" xfId="1" applyFont="1" applyAlignment="1">
      <alignment horizontal="left"/>
    </xf>
    <xf numFmtId="44" fontId="2" fillId="0" borderId="0" xfId="1" applyFont="1" applyAlignment="1">
      <alignment horizontal="center"/>
    </xf>
    <xf numFmtId="9" fontId="6" fillId="0" borderId="0" xfId="0" applyNumberFormat="1" applyFont="1" applyAlignment="1">
      <alignment horizontal="left"/>
    </xf>
    <xf numFmtId="164" fontId="1" fillId="0" borderId="0" xfId="1" quotePrefix="1" applyNumberFormat="1" applyFont="1" applyBorder="1" applyAlignment="1"/>
    <xf numFmtId="164" fontId="1" fillId="0" borderId="0" xfId="1" quotePrefix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Border="1"/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/>
    <xf numFmtId="166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8" fontId="7" fillId="0" borderId="0" xfId="0" applyNumberFormat="1" applyFont="1"/>
    <xf numFmtId="0" fontId="8" fillId="0" borderId="0" xfId="0" applyFont="1" applyBorder="1"/>
    <xf numFmtId="169" fontId="7" fillId="0" borderId="2" xfId="1" applyNumberFormat="1" applyFont="1" applyBorder="1"/>
    <xf numFmtId="169" fontId="8" fillId="0" borderId="0" xfId="0" applyNumberFormat="1" applyFont="1" applyBorder="1"/>
    <xf numFmtId="166" fontId="2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70" fontId="2" fillId="0" borderId="2" xfId="1" applyNumberFormat="1" applyFont="1" applyBorder="1"/>
    <xf numFmtId="170" fontId="2" fillId="0" borderId="0" xfId="0" applyNumberFormat="1" applyFont="1" applyBorder="1"/>
    <xf numFmtId="171" fontId="7" fillId="0" borderId="0" xfId="0" applyNumberFormat="1" applyFont="1" applyAlignment="1">
      <alignment horizontal="left"/>
    </xf>
    <xf numFmtId="0" fontId="8" fillId="0" borderId="0" xfId="0" applyFont="1"/>
    <xf numFmtId="9" fontId="7" fillId="0" borderId="0" xfId="0" applyNumberFormat="1" applyFont="1" applyAlignment="1">
      <alignment horizontal="right"/>
    </xf>
    <xf numFmtId="0" fontId="7" fillId="0" borderId="0" xfId="0" applyFont="1" applyBorder="1"/>
    <xf numFmtId="169" fontId="8" fillId="0" borderId="0" xfId="0" applyNumberFormat="1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3" fontId="2" fillId="0" borderId="0" xfId="0" applyNumberFormat="1" applyFont="1"/>
    <xf numFmtId="168" fontId="1" fillId="0" borderId="0" xfId="0" applyNumberFormat="1" applyFont="1"/>
    <xf numFmtId="170" fontId="2" fillId="0" borderId="0" xfId="0" applyNumberFormat="1" applyFont="1" applyFill="1" applyBorder="1"/>
    <xf numFmtId="0" fontId="9" fillId="0" borderId="0" xfId="3" applyFill="1"/>
    <xf numFmtId="170" fontId="2" fillId="0" borderId="2" xfId="0" applyNumberFormat="1" applyFont="1" applyBorder="1"/>
    <xf numFmtId="0" fontId="9" fillId="0" borderId="0" xfId="3" quotePrefix="1" applyFill="1" applyAlignment="1">
      <alignment horizontal="left"/>
    </xf>
    <xf numFmtId="171" fontId="1" fillId="0" borderId="0" xfId="0" applyNumberFormat="1" applyFont="1" applyAlignment="1">
      <alignment horizontal="left"/>
    </xf>
    <xf numFmtId="168" fontId="1" fillId="0" borderId="0" xfId="0" applyNumberFormat="1" applyFont="1" applyBorder="1"/>
    <xf numFmtId="170" fontId="1" fillId="0" borderId="2" xfId="0" applyNumberFormat="1" applyFont="1" applyBorder="1"/>
    <xf numFmtId="170" fontId="1" fillId="0" borderId="0" xfId="0" applyNumberFormat="1" applyFont="1" applyBorder="1"/>
    <xf numFmtId="0" fontId="9" fillId="0" borderId="0" xfId="3"/>
    <xf numFmtId="168" fontId="1" fillId="0" borderId="0" xfId="0" applyNumberFormat="1" applyFont="1" applyBorder="1" applyAlignment="1">
      <alignment horizontal="right"/>
    </xf>
    <xf numFmtId="170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8" fontId="2" fillId="0" borderId="0" xfId="0" applyNumberFormat="1" applyFont="1" applyAlignment="1">
      <alignment horizontal="right"/>
    </xf>
    <xf numFmtId="172" fontId="7" fillId="0" borderId="0" xfId="0" applyNumberFormat="1" applyFont="1"/>
    <xf numFmtId="170" fontId="1" fillId="0" borderId="0" xfId="0" applyNumberFormat="1" applyFont="1" applyBorder="1" applyAlignment="1">
      <alignment horizontal="right"/>
    </xf>
    <xf numFmtId="170" fontId="2" fillId="0" borderId="0" xfId="1" applyNumberFormat="1" applyFont="1" applyBorder="1"/>
    <xf numFmtId="170" fontId="2" fillId="0" borderId="4" xfId="1" applyNumberFormat="1" applyFont="1" applyBorder="1"/>
    <xf numFmtId="170" fontId="2" fillId="0" borderId="4" xfId="0" applyNumberFormat="1" applyFont="1" applyBorder="1"/>
    <xf numFmtId="0" fontId="2" fillId="0" borderId="0" xfId="0" applyFont="1" applyFill="1" applyBorder="1"/>
    <xf numFmtId="173" fontId="2" fillId="0" borderId="0" xfId="1" applyNumberFormat="1" applyFont="1" applyBorder="1"/>
    <xf numFmtId="171" fontId="2" fillId="0" borderId="0" xfId="0" applyNumberFormat="1" applyFont="1" applyAlignment="1">
      <alignment horizontal="left"/>
    </xf>
    <xf numFmtId="9" fontId="1" fillId="0" borderId="0" xfId="0" applyNumberFormat="1" applyFont="1" applyBorder="1" applyAlignment="1">
      <alignment horizontal="right"/>
    </xf>
    <xf numFmtId="173" fontId="1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right"/>
    </xf>
    <xf numFmtId="9" fontId="1" fillId="0" borderId="0" xfId="2" applyFont="1" applyFill="1" applyAlignment="1">
      <alignment horizontal="right"/>
    </xf>
    <xf numFmtId="43" fontId="2" fillId="0" borderId="0" xfId="4" applyFont="1" applyBorder="1"/>
  </cellXfs>
  <cellStyles count="5">
    <cellStyle name="Comma 2" xfId="4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ps.leg.wa.gov/wac/default.aspx?cite=296-17A-6907" TargetMode="External"/><Relationship Id="rId299" Type="http://schemas.openxmlformats.org/officeDocument/2006/relationships/hyperlink" Target="http://apps.leg.wa.gov/wac/default.aspx?cite=296-17A-7115" TargetMode="External"/><Relationship Id="rId21" Type="http://schemas.openxmlformats.org/officeDocument/2006/relationships/hyperlink" Target="http://apps.leg.wa.gov/wac/default.aspx?cite=296-17A-0608" TargetMode="External"/><Relationship Id="rId63" Type="http://schemas.openxmlformats.org/officeDocument/2006/relationships/hyperlink" Target="http://apps.leg.wa.gov/wac/default.aspx?cite=296-17A-3905" TargetMode="External"/><Relationship Id="rId159" Type="http://schemas.openxmlformats.org/officeDocument/2006/relationships/hyperlink" Target="http://apps.leg.wa.gov/wac/default.aspx?cite=296-17A-6601" TargetMode="External"/><Relationship Id="rId170" Type="http://schemas.openxmlformats.org/officeDocument/2006/relationships/hyperlink" Target="http://apps.leg.wa.gov/wac/default.aspx?cite=296-17A-4802" TargetMode="External"/><Relationship Id="rId226" Type="http://schemas.openxmlformats.org/officeDocument/2006/relationships/hyperlink" Target="http://apps.leg.wa.gov/wac/default.aspx?cite=296-17A-2904" TargetMode="External"/><Relationship Id="rId268" Type="http://schemas.openxmlformats.org/officeDocument/2006/relationships/hyperlink" Target="http://apps.leg.wa.gov/wac/default.aspx?cite=296-17A-4101" TargetMode="External"/><Relationship Id="rId32" Type="http://schemas.openxmlformats.org/officeDocument/2006/relationships/hyperlink" Target="http://apps.leg.wa.gov/wac/default.aspx?cite=296-17A-7205" TargetMode="External"/><Relationship Id="rId74" Type="http://schemas.openxmlformats.org/officeDocument/2006/relationships/hyperlink" Target="http://apps.leg.wa.gov/wac/default.aspx?cite=296-17A-0803" TargetMode="External"/><Relationship Id="rId128" Type="http://schemas.openxmlformats.org/officeDocument/2006/relationships/hyperlink" Target="http://apps.leg.wa.gov/wac/default.aspx?cite=296-17A-0217" TargetMode="External"/><Relationship Id="rId5" Type="http://schemas.openxmlformats.org/officeDocument/2006/relationships/hyperlink" Target="http://apps.leg.wa.gov/wac/default.aspx?cite=296-17A-0502" TargetMode="External"/><Relationship Id="rId181" Type="http://schemas.openxmlformats.org/officeDocument/2006/relationships/hyperlink" Target="http://apps.leg.wa.gov/wac/default.aspx?cite=296-17A-6305" TargetMode="External"/><Relationship Id="rId237" Type="http://schemas.openxmlformats.org/officeDocument/2006/relationships/hyperlink" Target="http://apps.leg.wa.gov/wac/default.aspx?cite=296-17A-0604" TargetMode="External"/><Relationship Id="rId279" Type="http://schemas.openxmlformats.org/officeDocument/2006/relationships/hyperlink" Target="http://apps.leg.wa.gov/wac/default.aspx?cite=296-17A-3503" TargetMode="External"/><Relationship Id="rId43" Type="http://schemas.openxmlformats.org/officeDocument/2006/relationships/hyperlink" Target="http://apps.leg.wa.gov/wac/default.aspx?cite=296-17A-6602" TargetMode="External"/><Relationship Id="rId139" Type="http://schemas.openxmlformats.org/officeDocument/2006/relationships/hyperlink" Target="http://apps.leg.wa.gov/wac/default.aspx?cite=296-17A-0101" TargetMode="External"/><Relationship Id="rId290" Type="http://schemas.openxmlformats.org/officeDocument/2006/relationships/hyperlink" Target="http://apps.leg.wa.gov/wac/default.aspx?cite=296-17A-7105" TargetMode="External"/><Relationship Id="rId304" Type="http://schemas.openxmlformats.org/officeDocument/2006/relationships/hyperlink" Target="http://apps.leg.wa.gov/wac/default.aspx?cite=296-17A-7108" TargetMode="External"/><Relationship Id="rId85" Type="http://schemas.openxmlformats.org/officeDocument/2006/relationships/hyperlink" Target="http://apps.leg.wa.gov/wac/default.aspx?cite=296-17A-5307" TargetMode="External"/><Relationship Id="rId150" Type="http://schemas.openxmlformats.org/officeDocument/2006/relationships/hyperlink" Target="http://apps.leg.wa.gov/wac/default.aspx?cite=296-17A-4903" TargetMode="External"/><Relationship Id="rId192" Type="http://schemas.openxmlformats.org/officeDocument/2006/relationships/hyperlink" Target="http://apps.leg.wa.gov/wac/default.aspx?cite=296-17A-6309" TargetMode="External"/><Relationship Id="rId206" Type="http://schemas.openxmlformats.org/officeDocument/2006/relationships/hyperlink" Target="http://apps.leg.wa.gov/wac/default.aspx?cite=296-17A-3404" TargetMode="External"/><Relationship Id="rId248" Type="http://schemas.openxmlformats.org/officeDocument/2006/relationships/hyperlink" Target="http://apps.leg.wa.gov/wac/default.aspx?cite=296-17A-4401" TargetMode="External"/><Relationship Id="rId12" Type="http://schemas.openxmlformats.org/officeDocument/2006/relationships/hyperlink" Target="http://apps.leg.wa.gov/wac/default.aspx?cite=296-17A-0516" TargetMode="External"/><Relationship Id="rId108" Type="http://schemas.openxmlformats.org/officeDocument/2006/relationships/hyperlink" Target="http://apps.leg.wa.gov/wac/default.aspx?cite=296-17A-2007" TargetMode="External"/><Relationship Id="rId315" Type="http://schemas.openxmlformats.org/officeDocument/2006/relationships/hyperlink" Target="http://apps.leg.wa.gov/wac/default.aspx?cite=296-17A-1301" TargetMode="External"/><Relationship Id="rId54" Type="http://schemas.openxmlformats.org/officeDocument/2006/relationships/hyperlink" Target="http://apps.leg.wa.gov/wac/default.aspx?cite=296-17A-6203" TargetMode="External"/><Relationship Id="rId96" Type="http://schemas.openxmlformats.org/officeDocument/2006/relationships/hyperlink" Target="http://apps.leg.wa.gov/wac/default.aspx?cite=296-17A-7400" TargetMode="External"/><Relationship Id="rId161" Type="http://schemas.openxmlformats.org/officeDocument/2006/relationships/hyperlink" Target="http://apps.leg.wa.gov/wac/default.aspx?cite=296-17A-6608" TargetMode="External"/><Relationship Id="rId217" Type="http://schemas.openxmlformats.org/officeDocument/2006/relationships/hyperlink" Target="http://apps.leg.wa.gov/wac/default.aspx?cite=296-17A-5209" TargetMode="External"/><Relationship Id="rId259" Type="http://schemas.openxmlformats.org/officeDocument/2006/relationships/hyperlink" Target="http://apps.leg.wa.gov/wac/default.aspx?cite=296-17A-3906" TargetMode="External"/><Relationship Id="rId23" Type="http://schemas.openxmlformats.org/officeDocument/2006/relationships/hyperlink" Target="http://apps.leg.wa.gov/wac/default.aspx?cite=296-17A-0303" TargetMode="External"/><Relationship Id="rId119" Type="http://schemas.openxmlformats.org/officeDocument/2006/relationships/hyperlink" Target="http://apps.leg.wa.gov/wac/default.aspx?cite=296-17A-0112" TargetMode="External"/><Relationship Id="rId270" Type="http://schemas.openxmlformats.org/officeDocument/2006/relationships/hyperlink" Target="http://apps.leg.wa.gov/wac/default.aspx?cite=296-17A-3802" TargetMode="External"/><Relationship Id="rId65" Type="http://schemas.openxmlformats.org/officeDocument/2006/relationships/hyperlink" Target="http://apps.leg.wa.gov/wac/default.aspx?cite=296-17A-3414" TargetMode="External"/><Relationship Id="rId130" Type="http://schemas.openxmlformats.org/officeDocument/2006/relationships/hyperlink" Target="http://apps.leg.wa.gov/wac/default.aspx?cite=296-17A-0210" TargetMode="External"/><Relationship Id="rId172" Type="http://schemas.openxmlformats.org/officeDocument/2006/relationships/hyperlink" Target="http://apps.leg.wa.gov/wac/default.aspx?cite=296-17A-4804" TargetMode="External"/><Relationship Id="rId228" Type="http://schemas.openxmlformats.org/officeDocument/2006/relationships/hyperlink" Target="http://apps.leg.wa.gov/wac/default.aspx?cite=296-17A-5002" TargetMode="External"/><Relationship Id="rId13" Type="http://schemas.openxmlformats.org/officeDocument/2006/relationships/hyperlink" Target="http://apps.leg.wa.gov/wac/default.aspx?cite=296-17A-0518" TargetMode="External"/><Relationship Id="rId109" Type="http://schemas.openxmlformats.org/officeDocument/2006/relationships/hyperlink" Target="http://apps.leg.wa.gov/wac/default.aspx?cite=296-17A-2008" TargetMode="External"/><Relationship Id="rId260" Type="http://schemas.openxmlformats.org/officeDocument/2006/relationships/hyperlink" Target="http://apps.leg.wa.gov/wac/default.aspx?cite=296-17A-3903" TargetMode="External"/><Relationship Id="rId281" Type="http://schemas.openxmlformats.org/officeDocument/2006/relationships/hyperlink" Target="http://apps.leg.wa.gov/wac/default.aspx?cite=296-17A-3105" TargetMode="External"/><Relationship Id="rId316" Type="http://schemas.openxmlformats.org/officeDocument/2006/relationships/hyperlink" Target="http://apps.leg.wa.gov/wac/default.aspx?cite=296-17A-6501" TargetMode="External"/><Relationship Id="rId34" Type="http://schemas.openxmlformats.org/officeDocument/2006/relationships/hyperlink" Target="http://apps.leg.wa.gov/wac/default.aspx?cite=296-17A-7203" TargetMode="External"/><Relationship Id="rId55" Type="http://schemas.openxmlformats.org/officeDocument/2006/relationships/hyperlink" Target="http://apps.leg.wa.gov/wac/default.aspx?cite=296-17A-6202" TargetMode="External"/><Relationship Id="rId76" Type="http://schemas.openxmlformats.org/officeDocument/2006/relationships/hyperlink" Target="http://apps.leg.wa.gov/wac/default.aspx?cite=296-17A-4201" TargetMode="External"/><Relationship Id="rId97" Type="http://schemas.openxmlformats.org/officeDocument/2006/relationships/hyperlink" Target="http://apps.leg.wa.gov/wac/default.aspx?cite=296-17A-2105" TargetMode="External"/><Relationship Id="rId120" Type="http://schemas.openxmlformats.org/officeDocument/2006/relationships/hyperlink" Target="http://apps.leg.wa.gov/wac/default.aspx?cite=296-17A-0219" TargetMode="External"/><Relationship Id="rId141" Type="http://schemas.openxmlformats.org/officeDocument/2006/relationships/hyperlink" Target="http://apps.leg.wa.gov/wac/default.aspx?cite=296-17A-0201" TargetMode="External"/><Relationship Id="rId7" Type="http://schemas.openxmlformats.org/officeDocument/2006/relationships/hyperlink" Target="http://apps.leg.wa.gov/wac/default.aspx?cite=296-17A-0510" TargetMode="External"/><Relationship Id="rId162" Type="http://schemas.openxmlformats.org/officeDocument/2006/relationships/hyperlink" Target="http://apps.leg.wa.gov/wac/default.aspx?cite=296-17A-6620" TargetMode="External"/><Relationship Id="rId183" Type="http://schemas.openxmlformats.org/officeDocument/2006/relationships/hyperlink" Target="http://apps.leg.wa.gov/wac/default.aspx?cite=296-17A-3901" TargetMode="External"/><Relationship Id="rId218" Type="http://schemas.openxmlformats.org/officeDocument/2006/relationships/hyperlink" Target="http://apps.leg.wa.gov/wac/default.aspx?cite=296-17A-5204" TargetMode="External"/><Relationship Id="rId239" Type="http://schemas.openxmlformats.org/officeDocument/2006/relationships/hyperlink" Target="http://apps.leg.wa.gov/wac/default.aspx?cite=296-17A-1104" TargetMode="External"/><Relationship Id="rId250" Type="http://schemas.openxmlformats.org/officeDocument/2006/relationships/hyperlink" Target="http://apps.leg.wa.gov/wac/default.aspx?cite=296-17A-6405" TargetMode="External"/><Relationship Id="rId271" Type="http://schemas.openxmlformats.org/officeDocument/2006/relationships/hyperlink" Target="http://apps.leg.wa.gov/wac/default.aspx?cite=296-17A-3708" TargetMode="External"/><Relationship Id="rId292" Type="http://schemas.openxmlformats.org/officeDocument/2006/relationships/hyperlink" Target="http://apps.leg.wa.gov/wac/default.aspx?cite=296-17A-7122" TargetMode="External"/><Relationship Id="rId306" Type="http://schemas.openxmlformats.org/officeDocument/2006/relationships/hyperlink" Target="http://apps.leg.wa.gov/wac/default.aspx?cite=296-17A-7113" TargetMode="External"/><Relationship Id="rId24" Type="http://schemas.openxmlformats.org/officeDocument/2006/relationships/hyperlink" Target="http://apps.leg.wa.gov/wac/default.aspx?cite=296-17A-0504" TargetMode="External"/><Relationship Id="rId45" Type="http://schemas.openxmlformats.org/officeDocument/2006/relationships/hyperlink" Target="http://apps.leg.wa.gov/wac/default.aspx?cite=296-17A-6511" TargetMode="External"/><Relationship Id="rId66" Type="http://schemas.openxmlformats.org/officeDocument/2006/relationships/hyperlink" Target="http://apps.leg.wa.gov/wac/default.aspx?cite=296-17A-3412" TargetMode="External"/><Relationship Id="rId87" Type="http://schemas.openxmlformats.org/officeDocument/2006/relationships/hyperlink" Target="http://apps.leg.wa.gov/wac/default.aspx?cite=296-17A-6104" TargetMode="External"/><Relationship Id="rId110" Type="http://schemas.openxmlformats.org/officeDocument/2006/relationships/hyperlink" Target="http://apps.leg.wa.gov/wac/default.aspx?cite=296-17A-2102" TargetMode="External"/><Relationship Id="rId131" Type="http://schemas.openxmlformats.org/officeDocument/2006/relationships/hyperlink" Target="http://apps.leg.wa.gov/wac/default.aspx?cite=296-17A-0701" TargetMode="External"/><Relationship Id="rId152" Type="http://schemas.openxmlformats.org/officeDocument/2006/relationships/hyperlink" Target="http://apps.leg.wa.gov/wac/default.aspx?cite=296-17A-5301" TargetMode="External"/><Relationship Id="rId173" Type="http://schemas.openxmlformats.org/officeDocument/2006/relationships/hyperlink" Target="http://apps.leg.wa.gov/wac/default.aspx?cite=296-17A-4805" TargetMode="External"/><Relationship Id="rId194" Type="http://schemas.openxmlformats.org/officeDocument/2006/relationships/hyperlink" Target="http://apps.leg.wa.gov/wac/default.aspx?cite=296-17A-6411" TargetMode="External"/><Relationship Id="rId208" Type="http://schemas.openxmlformats.org/officeDocument/2006/relationships/hyperlink" Target="http://apps.leg.wa.gov/wac/default.aspx?cite=296-17A-3603" TargetMode="External"/><Relationship Id="rId229" Type="http://schemas.openxmlformats.org/officeDocument/2006/relationships/hyperlink" Target="http://apps.leg.wa.gov/wac/default.aspx?cite=296-17A-5003" TargetMode="External"/><Relationship Id="rId240" Type="http://schemas.openxmlformats.org/officeDocument/2006/relationships/hyperlink" Target="http://apps.leg.wa.gov/wac/default.aspx?cite=296-17A-1106" TargetMode="External"/><Relationship Id="rId261" Type="http://schemas.openxmlformats.org/officeDocument/2006/relationships/hyperlink" Target="http://apps.leg.wa.gov/wac/default.aspx?cite=296-17A-3902" TargetMode="External"/><Relationship Id="rId14" Type="http://schemas.openxmlformats.org/officeDocument/2006/relationships/hyperlink" Target="http://apps.leg.wa.gov/wac/default.aspx?cite=296-17A-0519" TargetMode="External"/><Relationship Id="rId35" Type="http://schemas.openxmlformats.org/officeDocument/2006/relationships/hyperlink" Target="http://apps.leg.wa.gov/wac/default.aspx?cite=296-17A-6809" TargetMode="External"/><Relationship Id="rId56" Type="http://schemas.openxmlformats.org/officeDocument/2006/relationships/hyperlink" Target="http://apps.leg.wa.gov/wac/default.aspx?cite=296-17A-6201" TargetMode="External"/><Relationship Id="rId77" Type="http://schemas.openxmlformats.org/officeDocument/2006/relationships/hyperlink" Target="http://apps.leg.wa.gov/wac/default.aspx?cite=296-17A-4902" TargetMode="External"/><Relationship Id="rId100" Type="http://schemas.openxmlformats.org/officeDocument/2006/relationships/hyperlink" Target="http://apps.leg.wa.gov/wac/default.aspx?cite=296-17A-1405" TargetMode="External"/><Relationship Id="rId282" Type="http://schemas.openxmlformats.org/officeDocument/2006/relationships/hyperlink" Target="http://apps.leg.wa.gov/wac/default.aspx?cite=296-17A-3104" TargetMode="External"/><Relationship Id="rId317" Type="http://schemas.openxmlformats.org/officeDocument/2006/relationships/hyperlink" Target="http://apps.leg.wa.gov/wac/default.aspx?cite=296-17A-4815" TargetMode="External"/><Relationship Id="rId8" Type="http://schemas.openxmlformats.org/officeDocument/2006/relationships/hyperlink" Target="http://apps.leg.wa.gov/wac/default.aspx?cite=296-17A-0511" TargetMode="External"/><Relationship Id="rId98" Type="http://schemas.openxmlformats.org/officeDocument/2006/relationships/hyperlink" Target="http://apps.leg.wa.gov/wac/default.aspx?cite=296-17A-6802" TargetMode="External"/><Relationship Id="rId121" Type="http://schemas.openxmlformats.org/officeDocument/2006/relationships/hyperlink" Target="http://apps.leg.wa.gov/wac/default.aspx?cite=296-17A-0403" TargetMode="External"/><Relationship Id="rId142" Type="http://schemas.openxmlformats.org/officeDocument/2006/relationships/hyperlink" Target="http://apps.leg.wa.gov/wac/default.aspx?cite=296-17A-0202" TargetMode="External"/><Relationship Id="rId163" Type="http://schemas.openxmlformats.org/officeDocument/2006/relationships/hyperlink" Target="http://apps.leg.wa.gov/wac/default.aspx?cite=296-17A-6909" TargetMode="External"/><Relationship Id="rId184" Type="http://schemas.openxmlformats.org/officeDocument/2006/relationships/hyperlink" Target="http://apps.leg.wa.gov/wac/default.aspx?cite=296-17A-6402" TargetMode="External"/><Relationship Id="rId219" Type="http://schemas.openxmlformats.org/officeDocument/2006/relationships/hyperlink" Target="http://apps.leg.wa.gov/wac/default.aspx?cite=296-17A-5101" TargetMode="External"/><Relationship Id="rId230" Type="http://schemas.openxmlformats.org/officeDocument/2006/relationships/hyperlink" Target="http://apps.leg.wa.gov/wac/default.aspx?cite=296-17A-5004" TargetMode="External"/><Relationship Id="rId251" Type="http://schemas.openxmlformats.org/officeDocument/2006/relationships/hyperlink" Target="http://apps.leg.wa.gov/wac/default.aspx?cite=296-17A-6407" TargetMode="External"/><Relationship Id="rId25" Type="http://schemas.openxmlformats.org/officeDocument/2006/relationships/hyperlink" Target="http://apps.leg.wa.gov/wac/default.aspx?cite=296-17A-0302" TargetMode="External"/><Relationship Id="rId46" Type="http://schemas.openxmlformats.org/officeDocument/2006/relationships/hyperlink" Target="http://apps.leg.wa.gov/wac/default.aspx?cite=296-17A-6510" TargetMode="External"/><Relationship Id="rId67" Type="http://schemas.openxmlformats.org/officeDocument/2006/relationships/hyperlink" Target="http://apps.leg.wa.gov/wac/default.aspx?cite=296-17A-3411" TargetMode="External"/><Relationship Id="rId272" Type="http://schemas.openxmlformats.org/officeDocument/2006/relationships/hyperlink" Target="http://apps.leg.wa.gov/wac/default.aspx?cite=296-17A-3701" TargetMode="External"/><Relationship Id="rId293" Type="http://schemas.openxmlformats.org/officeDocument/2006/relationships/hyperlink" Target="http://apps.leg.wa.gov/wac/default.aspx?cite=296-17A-7121" TargetMode="External"/><Relationship Id="rId307" Type="http://schemas.openxmlformats.org/officeDocument/2006/relationships/hyperlink" Target="http://apps.leg.wa.gov/wac/default.aspx?cite=296-17A-4502" TargetMode="External"/><Relationship Id="rId88" Type="http://schemas.openxmlformats.org/officeDocument/2006/relationships/hyperlink" Target="http://apps.leg.wa.gov/wac/default.aspx?cite=296-17A-6505" TargetMode="External"/><Relationship Id="rId111" Type="http://schemas.openxmlformats.org/officeDocument/2006/relationships/hyperlink" Target="http://apps.leg.wa.gov/wac/default.aspx?cite=296-17A-4305" TargetMode="External"/><Relationship Id="rId132" Type="http://schemas.openxmlformats.org/officeDocument/2006/relationships/hyperlink" Target="http://apps.leg.wa.gov/wac/default.aspx?cite=296-17A-1703" TargetMode="External"/><Relationship Id="rId153" Type="http://schemas.openxmlformats.org/officeDocument/2006/relationships/hyperlink" Target="http://apps.leg.wa.gov/wac/default.aspx?cite=296-17A-5302" TargetMode="External"/><Relationship Id="rId174" Type="http://schemas.openxmlformats.org/officeDocument/2006/relationships/hyperlink" Target="http://apps.leg.wa.gov/wac/default.aspx?cite=296-17A-4806" TargetMode="External"/><Relationship Id="rId195" Type="http://schemas.openxmlformats.org/officeDocument/2006/relationships/hyperlink" Target="http://apps.leg.wa.gov/wac/default.aspx?cite=296-17A-6105" TargetMode="External"/><Relationship Id="rId209" Type="http://schemas.openxmlformats.org/officeDocument/2006/relationships/hyperlink" Target="http://apps.leg.wa.gov/wac/default.aspx?cite=296-17A-3604" TargetMode="External"/><Relationship Id="rId220" Type="http://schemas.openxmlformats.org/officeDocument/2006/relationships/hyperlink" Target="http://apps.leg.wa.gov/wac/default.aspx?cite=296-17A-2907" TargetMode="External"/><Relationship Id="rId241" Type="http://schemas.openxmlformats.org/officeDocument/2006/relationships/hyperlink" Target="http://apps.leg.wa.gov/wac/default.aspx?cite=296-17A-1108" TargetMode="External"/><Relationship Id="rId15" Type="http://schemas.openxmlformats.org/officeDocument/2006/relationships/hyperlink" Target="http://apps.leg.wa.gov/wac/default.aspx?cite=296-17A-0521" TargetMode="External"/><Relationship Id="rId36" Type="http://schemas.openxmlformats.org/officeDocument/2006/relationships/hyperlink" Target="http://apps.leg.wa.gov/wac/default.aspx?cite=296-17A-6709" TargetMode="External"/><Relationship Id="rId57" Type="http://schemas.openxmlformats.org/officeDocument/2006/relationships/hyperlink" Target="http://apps.leg.wa.gov/wac/default.aspx?cite=296-17A-5308" TargetMode="External"/><Relationship Id="rId262" Type="http://schemas.openxmlformats.org/officeDocument/2006/relationships/hyperlink" Target="http://apps.leg.wa.gov/wac/default.aspx?cite=296-17A-3702" TargetMode="External"/><Relationship Id="rId283" Type="http://schemas.openxmlformats.org/officeDocument/2006/relationships/hyperlink" Target="http://apps.leg.wa.gov/wac/default.aspx?cite=296-17A-3103" TargetMode="External"/><Relationship Id="rId318" Type="http://schemas.openxmlformats.org/officeDocument/2006/relationships/hyperlink" Target="http://apps.leg.wa.gov/wac/default.aspx?cite=296-17A-4814" TargetMode="External"/><Relationship Id="rId78" Type="http://schemas.openxmlformats.org/officeDocument/2006/relationships/hyperlink" Target="http://apps.leg.wa.gov/wac/default.aspx?cite=296-17A-4906" TargetMode="External"/><Relationship Id="rId99" Type="http://schemas.openxmlformats.org/officeDocument/2006/relationships/hyperlink" Target="http://apps.leg.wa.gov/wac/default.aspx?cite=296-17A-1404" TargetMode="External"/><Relationship Id="rId101" Type="http://schemas.openxmlformats.org/officeDocument/2006/relationships/hyperlink" Target="http://apps.leg.wa.gov/wac/default.aspx?cite=296-17A-1101" TargetMode="External"/><Relationship Id="rId122" Type="http://schemas.openxmlformats.org/officeDocument/2006/relationships/hyperlink" Target="http://apps.leg.wa.gov/wac/default.aspx?cite=296-17A-1704" TargetMode="External"/><Relationship Id="rId143" Type="http://schemas.openxmlformats.org/officeDocument/2006/relationships/hyperlink" Target="http://apps.leg.wa.gov/wac/default.aspx?cite=296-17A-0103" TargetMode="External"/><Relationship Id="rId164" Type="http://schemas.openxmlformats.org/officeDocument/2006/relationships/hyperlink" Target="http://apps.leg.wa.gov/wac/default.aspx?cite=296-17A-7100" TargetMode="External"/><Relationship Id="rId185" Type="http://schemas.openxmlformats.org/officeDocument/2006/relationships/hyperlink" Target="http://apps.leg.wa.gov/wac/default.aspx?cite=296-17A-6504" TargetMode="External"/><Relationship Id="rId9" Type="http://schemas.openxmlformats.org/officeDocument/2006/relationships/hyperlink" Target="http://apps.leg.wa.gov/wac/default.aspx?cite=296-17A-0512" TargetMode="External"/><Relationship Id="rId210" Type="http://schemas.openxmlformats.org/officeDocument/2006/relationships/hyperlink" Target="http://apps.leg.wa.gov/wac/default.aspx?cite=296-17A-3605" TargetMode="External"/><Relationship Id="rId26" Type="http://schemas.openxmlformats.org/officeDocument/2006/relationships/hyperlink" Target="http://apps.leg.wa.gov/wac/default.aspx?cite=296-17A-0540" TargetMode="External"/><Relationship Id="rId231" Type="http://schemas.openxmlformats.org/officeDocument/2006/relationships/hyperlink" Target="http://apps.leg.wa.gov/wac/default.aspx?cite=296-17A-5005" TargetMode="External"/><Relationship Id="rId252" Type="http://schemas.openxmlformats.org/officeDocument/2006/relationships/hyperlink" Target="http://apps.leg.wa.gov/wac/default.aspx?cite=296-17A-6408" TargetMode="External"/><Relationship Id="rId273" Type="http://schemas.openxmlformats.org/officeDocument/2006/relationships/hyperlink" Target="http://apps.leg.wa.gov/wac/default.aspx?cite=296-17A-3602" TargetMode="External"/><Relationship Id="rId294" Type="http://schemas.openxmlformats.org/officeDocument/2006/relationships/hyperlink" Target="http://apps.leg.wa.gov/wac/default.aspx?cite=296-17A-7120" TargetMode="External"/><Relationship Id="rId308" Type="http://schemas.openxmlformats.org/officeDocument/2006/relationships/hyperlink" Target="http://apps.leg.wa.gov/wac/default.aspx?cite=296-17A-4501" TargetMode="External"/><Relationship Id="rId47" Type="http://schemas.openxmlformats.org/officeDocument/2006/relationships/hyperlink" Target="http://apps.leg.wa.gov/wac/default.aspx?cite=296-17A-6509" TargetMode="External"/><Relationship Id="rId68" Type="http://schemas.openxmlformats.org/officeDocument/2006/relationships/hyperlink" Target="http://apps.leg.wa.gov/wac/default.aspx?cite=296-17A-3409" TargetMode="External"/><Relationship Id="rId89" Type="http://schemas.openxmlformats.org/officeDocument/2006/relationships/hyperlink" Target="http://apps.leg.wa.gov/wac/default.aspx?cite=296-17A-6901" TargetMode="External"/><Relationship Id="rId112" Type="http://schemas.openxmlformats.org/officeDocument/2006/relationships/hyperlink" Target="http://apps.leg.wa.gov/wac/default.aspx?cite=296-17A-4404" TargetMode="External"/><Relationship Id="rId133" Type="http://schemas.openxmlformats.org/officeDocument/2006/relationships/hyperlink" Target="http://apps.leg.wa.gov/wac/default.aspx?cite=296-17A-4900" TargetMode="External"/><Relationship Id="rId154" Type="http://schemas.openxmlformats.org/officeDocument/2006/relationships/hyperlink" Target="http://apps.leg.wa.gov/wac/default.aspx?cite=296-17A-6107" TargetMode="External"/><Relationship Id="rId175" Type="http://schemas.openxmlformats.org/officeDocument/2006/relationships/hyperlink" Target="http://apps.leg.wa.gov/wac/default.aspx?cite=296-17A-4808" TargetMode="External"/><Relationship Id="rId196" Type="http://schemas.openxmlformats.org/officeDocument/2006/relationships/hyperlink" Target="http://apps.leg.wa.gov/wac/default.aspx?cite=296-17A-6108" TargetMode="External"/><Relationship Id="rId200" Type="http://schemas.openxmlformats.org/officeDocument/2006/relationships/hyperlink" Target="http://apps.leg.wa.gov/wac/default.aspx?cite=296-17A-6121" TargetMode="External"/><Relationship Id="rId16" Type="http://schemas.openxmlformats.org/officeDocument/2006/relationships/hyperlink" Target="http://apps.leg.wa.gov/wac/default.aspx?cite=296-17A-0601" TargetMode="External"/><Relationship Id="rId221" Type="http://schemas.openxmlformats.org/officeDocument/2006/relationships/hyperlink" Target="http://apps.leg.wa.gov/wac/default.aspx?cite=296-17A-1002" TargetMode="External"/><Relationship Id="rId242" Type="http://schemas.openxmlformats.org/officeDocument/2006/relationships/hyperlink" Target="http://apps.leg.wa.gov/wac/default.aspx?cite=296-17A-2004" TargetMode="External"/><Relationship Id="rId263" Type="http://schemas.openxmlformats.org/officeDocument/2006/relationships/hyperlink" Target="http://apps.leg.wa.gov/wac/default.aspx?cite=296-17A-3304" TargetMode="External"/><Relationship Id="rId284" Type="http://schemas.openxmlformats.org/officeDocument/2006/relationships/hyperlink" Target="http://apps.leg.wa.gov/wac/default.aspx?cite=296-17A-3102" TargetMode="External"/><Relationship Id="rId319" Type="http://schemas.openxmlformats.org/officeDocument/2006/relationships/hyperlink" Target="http://apps.leg.wa.gov/wac/default.aspx?cite=296-17A-4816" TargetMode="External"/><Relationship Id="rId37" Type="http://schemas.openxmlformats.org/officeDocument/2006/relationships/hyperlink" Target="http://apps.leg.wa.gov/wac/default.aspx?cite=296-17A-6708" TargetMode="External"/><Relationship Id="rId58" Type="http://schemas.openxmlformats.org/officeDocument/2006/relationships/hyperlink" Target="http://apps.leg.wa.gov/wac/default.aspx?cite=296-17A-5207" TargetMode="External"/><Relationship Id="rId79" Type="http://schemas.openxmlformats.org/officeDocument/2006/relationships/hyperlink" Target="http://apps.leg.wa.gov/wac/default.aspx?cite=296-17A-4907" TargetMode="External"/><Relationship Id="rId102" Type="http://schemas.openxmlformats.org/officeDocument/2006/relationships/hyperlink" Target="http://apps.leg.wa.gov/wac/default.aspx?cite=296-17A-1102" TargetMode="External"/><Relationship Id="rId123" Type="http://schemas.openxmlformats.org/officeDocument/2006/relationships/hyperlink" Target="http://apps.leg.wa.gov/wac/default.aspx?cite=296-17A-3506" TargetMode="External"/><Relationship Id="rId144" Type="http://schemas.openxmlformats.org/officeDocument/2006/relationships/hyperlink" Target="http://apps.leg.wa.gov/wac/default.aspx?cite=296-17A-1006" TargetMode="External"/><Relationship Id="rId90" Type="http://schemas.openxmlformats.org/officeDocument/2006/relationships/hyperlink" Target="http://apps.leg.wa.gov/wac/default.aspx?cite=296-17A-6904" TargetMode="External"/><Relationship Id="rId165" Type="http://schemas.openxmlformats.org/officeDocument/2006/relationships/hyperlink" Target="http://apps.leg.wa.gov/wac/default.aspx?cite=296-17A-7101" TargetMode="External"/><Relationship Id="rId186" Type="http://schemas.openxmlformats.org/officeDocument/2006/relationships/hyperlink" Target="http://apps.leg.wa.gov/wac/default.aspx?cite=296-17A-3410" TargetMode="External"/><Relationship Id="rId211" Type="http://schemas.openxmlformats.org/officeDocument/2006/relationships/hyperlink" Target="http://apps.leg.wa.gov/wac/default.aspx?cite=296-17A-5103" TargetMode="External"/><Relationship Id="rId232" Type="http://schemas.openxmlformats.org/officeDocument/2006/relationships/hyperlink" Target="http://apps.leg.wa.gov/wac/default.aspx?cite=296-17A-5006" TargetMode="External"/><Relationship Id="rId253" Type="http://schemas.openxmlformats.org/officeDocument/2006/relationships/hyperlink" Target="http://apps.leg.wa.gov/wac/default.aspx?cite=296-17A-6409" TargetMode="External"/><Relationship Id="rId274" Type="http://schemas.openxmlformats.org/officeDocument/2006/relationships/hyperlink" Target="http://apps.leg.wa.gov/wac/default.aspx?cite=296-17A-3513" TargetMode="External"/><Relationship Id="rId295" Type="http://schemas.openxmlformats.org/officeDocument/2006/relationships/hyperlink" Target="http://apps.leg.wa.gov/wac/default.aspx?cite=296-17A-7119" TargetMode="External"/><Relationship Id="rId309" Type="http://schemas.openxmlformats.org/officeDocument/2006/relationships/hyperlink" Target="http://apps.leg.wa.gov/wac/default.aspx?cite=296-17A-4103" TargetMode="External"/><Relationship Id="rId27" Type="http://schemas.openxmlformats.org/officeDocument/2006/relationships/hyperlink" Target="http://apps.leg.wa.gov/wac/default.aspx?cite=296-17A-0541" TargetMode="External"/><Relationship Id="rId48" Type="http://schemas.openxmlformats.org/officeDocument/2006/relationships/hyperlink" Target="http://apps.leg.wa.gov/wac/default.aspx?cite=296-17A-6209" TargetMode="External"/><Relationship Id="rId69" Type="http://schemas.openxmlformats.org/officeDocument/2006/relationships/hyperlink" Target="http://apps.leg.wa.gov/wac/default.aspx?cite=296-17A-3406" TargetMode="External"/><Relationship Id="rId113" Type="http://schemas.openxmlformats.org/officeDocument/2006/relationships/hyperlink" Target="http://apps.leg.wa.gov/wac/default.aspx?cite=296-17A-6801" TargetMode="External"/><Relationship Id="rId134" Type="http://schemas.openxmlformats.org/officeDocument/2006/relationships/hyperlink" Target="http://apps.leg.wa.gov/wac/default.aspx?cite=296-17A-0509" TargetMode="External"/><Relationship Id="rId320" Type="http://schemas.openxmlformats.org/officeDocument/2006/relationships/printerSettings" Target="../printerSettings/printerSettings1.bin"/><Relationship Id="rId80" Type="http://schemas.openxmlformats.org/officeDocument/2006/relationships/hyperlink" Target="http://apps.leg.wa.gov/wac/default.aspx?cite=296-17A-4908" TargetMode="External"/><Relationship Id="rId155" Type="http://schemas.openxmlformats.org/officeDocument/2006/relationships/hyperlink" Target="http://apps.leg.wa.gov/wac/default.aspx?cite=296-17A-6301" TargetMode="External"/><Relationship Id="rId176" Type="http://schemas.openxmlformats.org/officeDocument/2006/relationships/hyperlink" Target="http://apps.leg.wa.gov/wac/default.aspx?cite=296-17A-4809" TargetMode="External"/><Relationship Id="rId197" Type="http://schemas.openxmlformats.org/officeDocument/2006/relationships/hyperlink" Target="http://apps.leg.wa.gov/wac/default.aspx?cite=296-17A-6109" TargetMode="External"/><Relationship Id="rId201" Type="http://schemas.openxmlformats.org/officeDocument/2006/relationships/hyperlink" Target="http://apps.leg.wa.gov/wac/default.aspx?cite=296-17A-1701" TargetMode="External"/><Relationship Id="rId222" Type="http://schemas.openxmlformats.org/officeDocument/2006/relationships/hyperlink" Target="http://apps.leg.wa.gov/wac/default.aspx?cite=296-17A-1003" TargetMode="External"/><Relationship Id="rId243" Type="http://schemas.openxmlformats.org/officeDocument/2006/relationships/hyperlink" Target="http://apps.leg.wa.gov/wac/default.aspx?cite=296-17A-2009" TargetMode="External"/><Relationship Id="rId264" Type="http://schemas.openxmlformats.org/officeDocument/2006/relationships/hyperlink" Target="http://apps.leg.wa.gov/wac/default.aspx?cite=296-17A-2104" TargetMode="External"/><Relationship Id="rId285" Type="http://schemas.openxmlformats.org/officeDocument/2006/relationships/hyperlink" Target="http://apps.leg.wa.gov/wac/default.aspx?cite=296-17A-2908" TargetMode="External"/><Relationship Id="rId17" Type="http://schemas.openxmlformats.org/officeDocument/2006/relationships/hyperlink" Target="http://apps.leg.wa.gov/wac/default.aspx?cite=296-17A-0602" TargetMode="External"/><Relationship Id="rId38" Type="http://schemas.openxmlformats.org/officeDocument/2006/relationships/hyperlink" Target="http://apps.leg.wa.gov/wac/default.aspx?cite=296-17A-6707" TargetMode="External"/><Relationship Id="rId59" Type="http://schemas.openxmlformats.org/officeDocument/2006/relationships/hyperlink" Target="http://apps.leg.wa.gov/wac/default.aspx?cite=296-17A-4910" TargetMode="External"/><Relationship Id="rId103" Type="http://schemas.openxmlformats.org/officeDocument/2006/relationships/hyperlink" Target="http://apps.leg.wa.gov/wac/default.aspx?cite=296-17A-1105" TargetMode="External"/><Relationship Id="rId124" Type="http://schemas.openxmlformats.org/officeDocument/2006/relationships/hyperlink" Target="http://apps.leg.wa.gov/wac/default.aspx?cite=296-17A-4911" TargetMode="External"/><Relationship Id="rId310" Type="http://schemas.openxmlformats.org/officeDocument/2006/relationships/hyperlink" Target="http://apps.leg.wa.gov/wac/default.aspx?cite=296-17A-3408" TargetMode="External"/><Relationship Id="rId70" Type="http://schemas.openxmlformats.org/officeDocument/2006/relationships/hyperlink" Target="http://apps.leg.wa.gov/wac/default.aspx?cite=296-17A-2204" TargetMode="External"/><Relationship Id="rId91" Type="http://schemas.openxmlformats.org/officeDocument/2006/relationships/hyperlink" Target="http://apps.leg.wa.gov/wac/default.aspx?cite=296-17A-6905" TargetMode="External"/><Relationship Id="rId145" Type="http://schemas.openxmlformats.org/officeDocument/2006/relationships/hyperlink" Target="http://apps.leg.wa.gov/wac/default.aspx?cite=296-17A-1007" TargetMode="External"/><Relationship Id="rId166" Type="http://schemas.openxmlformats.org/officeDocument/2006/relationships/hyperlink" Target="http://apps.leg.wa.gov/wac/default.aspx?cite=296-17A-7202" TargetMode="External"/><Relationship Id="rId187" Type="http://schemas.openxmlformats.org/officeDocument/2006/relationships/hyperlink" Target="http://apps.leg.wa.gov/wac/default.aspx?cite=296-17A-6403" TargetMode="External"/><Relationship Id="rId1" Type="http://schemas.openxmlformats.org/officeDocument/2006/relationships/hyperlink" Target="http://apps.leg.wa.gov/wac/default.aspx?cite=296-17A-0301" TargetMode="External"/><Relationship Id="rId212" Type="http://schemas.openxmlformats.org/officeDocument/2006/relationships/hyperlink" Target="http://apps.leg.wa.gov/wac/default.aspx?cite=296-17A-5106" TargetMode="External"/><Relationship Id="rId233" Type="http://schemas.openxmlformats.org/officeDocument/2006/relationships/hyperlink" Target="http://apps.leg.wa.gov/wac/default.aspx?cite=296-17A-6902" TargetMode="External"/><Relationship Id="rId254" Type="http://schemas.openxmlformats.org/officeDocument/2006/relationships/hyperlink" Target="http://apps.leg.wa.gov/wac/default.aspx?cite=296-17A-6410" TargetMode="External"/><Relationship Id="rId28" Type="http://schemas.openxmlformats.org/officeDocument/2006/relationships/hyperlink" Target="http://apps.leg.wa.gov/wac/default.aspx?cite=296-17A-0550" TargetMode="External"/><Relationship Id="rId49" Type="http://schemas.openxmlformats.org/officeDocument/2006/relationships/hyperlink" Target="http://apps.leg.wa.gov/wac/default.aspx?cite=296-17A-6208" TargetMode="External"/><Relationship Id="rId114" Type="http://schemas.openxmlformats.org/officeDocument/2006/relationships/hyperlink" Target="http://apps.leg.wa.gov/wac/default.aspx?cite=296-17A-6803" TargetMode="External"/><Relationship Id="rId275" Type="http://schemas.openxmlformats.org/officeDocument/2006/relationships/hyperlink" Target="http://apps.leg.wa.gov/wac/default.aspx?cite=296-17A-3512" TargetMode="External"/><Relationship Id="rId296" Type="http://schemas.openxmlformats.org/officeDocument/2006/relationships/hyperlink" Target="http://apps.leg.wa.gov/wac/default.aspx?cite=296-17A-7118" TargetMode="External"/><Relationship Id="rId300" Type="http://schemas.openxmlformats.org/officeDocument/2006/relationships/hyperlink" Target="http://apps.leg.wa.gov/wac/default.aspx?cite=296-17A-7114" TargetMode="External"/><Relationship Id="rId60" Type="http://schemas.openxmlformats.org/officeDocument/2006/relationships/hyperlink" Target="http://apps.leg.wa.gov/wac/default.aspx?cite=296-17A-4905" TargetMode="External"/><Relationship Id="rId81" Type="http://schemas.openxmlformats.org/officeDocument/2006/relationships/hyperlink" Target="http://apps.leg.wa.gov/wac/default.aspx?cite=296-17A-4909" TargetMode="External"/><Relationship Id="rId135" Type="http://schemas.openxmlformats.org/officeDocument/2006/relationships/hyperlink" Target="http://apps.leg.wa.gov/wac/default.aspx?cite=296-17A-0108" TargetMode="External"/><Relationship Id="rId156" Type="http://schemas.openxmlformats.org/officeDocument/2006/relationships/hyperlink" Target="http://apps.leg.wa.gov/wac/default.aspx?cite=296-17A-6303" TargetMode="External"/><Relationship Id="rId177" Type="http://schemas.openxmlformats.org/officeDocument/2006/relationships/hyperlink" Target="http://apps.leg.wa.gov/wac/default.aspx?cite=296-17A-4810" TargetMode="External"/><Relationship Id="rId198" Type="http://schemas.openxmlformats.org/officeDocument/2006/relationships/hyperlink" Target="http://apps.leg.wa.gov/wac/default.aspx?cite=296-17A-6110" TargetMode="External"/><Relationship Id="rId202" Type="http://schemas.openxmlformats.org/officeDocument/2006/relationships/hyperlink" Target="http://apps.leg.wa.gov/wac/default.aspx?cite=296-17A-1801" TargetMode="External"/><Relationship Id="rId223" Type="http://schemas.openxmlformats.org/officeDocument/2006/relationships/hyperlink" Target="http://apps.leg.wa.gov/wac/default.aspx?cite=296-17A-1004" TargetMode="External"/><Relationship Id="rId244" Type="http://schemas.openxmlformats.org/officeDocument/2006/relationships/hyperlink" Target="http://apps.leg.wa.gov/wac/default.aspx?cite=296-17A-2106" TargetMode="External"/><Relationship Id="rId18" Type="http://schemas.openxmlformats.org/officeDocument/2006/relationships/hyperlink" Target="http://apps.leg.wa.gov/wac/default.aspx?cite=296-17A-0603" TargetMode="External"/><Relationship Id="rId39" Type="http://schemas.openxmlformats.org/officeDocument/2006/relationships/hyperlink" Target="http://apps.leg.wa.gov/wac/default.aspx?cite=296-17A-6706" TargetMode="External"/><Relationship Id="rId265" Type="http://schemas.openxmlformats.org/officeDocument/2006/relationships/hyperlink" Target="http://apps.leg.wa.gov/wac/default.aspx?cite=296-17A-2101" TargetMode="External"/><Relationship Id="rId286" Type="http://schemas.openxmlformats.org/officeDocument/2006/relationships/hyperlink" Target="http://apps.leg.wa.gov/wac/default.aspx?cite=296-17A-2906" TargetMode="External"/><Relationship Id="rId50" Type="http://schemas.openxmlformats.org/officeDocument/2006/relationships/hyperlink" Target="http://apps.leg.wa.gov/wac/default.aspx?cite=296-17A-6207" TargetMode="External"/><Relationship Id="rId104" Type="http://schemas.openxmlformats.org/officeDocument/2006/relationships/hyperlink" Target="http://apps.leg.wa.gov/wac/default.aspx?cite=296-17A-1109" TargetMode="External"/><Relationship Id="rId125" Type="http://schemas.openxmlformats.org/officeDocument/2006/relationships/hyperlink" Target="http://apps.leg.wa.gov/wac/default.aspx?cite=296-17A-5206" TargetMode="External"/><Relationship Id="rId146" Type="http://schemas.openxmlformats.org/officeDocument/2006/relationships/hyperlink" Target="http://apps.leg.wa.gov/wac/default.aspx?cite=296-17A-4107" TargetMode="External"/><Relationship Id="rId167" Type="http://schemas.openxmlformats.org/officeDocument/2006/relationships/hyperlink" Target="http://apps.leg.wa.gov/wac/default.aspx?cite=296-17A-7301" TargetMode="External"/><Relationship Id="rId188" Type="http://schemas.openxmlformats.org/officeDocument/2006/relationships/hyperlink" Target="http://apps.leg.wa.gov/wac/default.aspx?cite=296-17A-6506" TargetMode="External"/><Relationship Id="rId311" Type="http://schemas.openxmlformats.org/officeDocument/2006/relationships/hyperlink" Target="http://apps.leg.wa.gov/wac/default.aspx?cite=296-17A-1507" TargetMode="External"/><Relationship Id="rId71" Type="http://schemas.openxmlformats.org/officeDocument/2006/relationships/hyperlink" Target="http://apps.leg.wa.gov/wac/default.aspx?cite=296-17A-2203" TargetMode="External"/><Relationship Id="rId92" Type="http://schemas.openxmlformats.org/officeDocument/2006/relationships/hyperlink" Target="http://apps.leg.wa.gov/wac/default.aspx?cite=296-17A-6906" TargetMode="External"/><Relationship Id="rId213" Type="http://schemas.openxmlformats.org/officeDocument/2006/relationships/hyperlink" Target="http://apps.leg.wa.gov/wac/default.aspx?cite=296-17A-5108" TargetMode="External"/><Relationship Id="rId234" Type="http://schemas.openxmlformats.org/officeDocument/2006/relationships/hyperlink" Target="http://apps.leg.wa.gov/wac/default.aspx?cite=296-17A-2401" TargetMode="External"/><Relationship Id="rId2" Type="http://schemas.openxmlformats.org/officeDocument/2006/relationships/hyperlink" Target="http://apps.leg.wa.gov/wac/default.aspx?cite=296-17A-0306" TargetMode="External"/><Relationship Id="rId29" Type="http://schemas.openxmlformats.org/officeDocument/2006/relationships/hyperlink" Target="http://apps.leg.wa.gov/wac/default.aspx?cite=296-17A-0551" TargetMode="External"/><Relationship Id="rId255" Type="http://schemas.openxmlformats.org/officeDocument/2006/relationships/hyperlink" Target="http://apps.leg.wa.gov/wac/default.aspx?cite=296-17A-6603" TargetMode="External"/><Relationship Id="rId276" Type="http://schemas.openxmlformats.org/officeDocument/2006/relationships/hyperlink" Target="http://apps.leg.wa.gov/wac/default.aspx?cite=296-17A-3511" TargetMode="External"/><Relationship Id="rId297" Type="http://schemas.openxmlformats.org/officeDocument/2006/relationships/hyperlink" Target="http://apps.leg.wa.gov/wac/default.aspx?cite=296-17A-7117" TargetMode="External"/><Relationship Id="rId40" Type="http://schemas.openxmlformats.org/officeDocument/2006/relationships/hyperlink" Target="http://apps.leg.wa.gov/wac/default.aspx?cite=296-17A-6705" TargetMode="External"/><Relationship Id="rId115" Type="http://schemas.openxmlformats.org/officeDocument/2006/relationships/hyperlink" Target="http://apps.leg.wa.gov/wac/default.aspx?cite=296-17A-6804" TargetMode="External"/><Relationship Id="rId136" Type="http://schemas.openxmlformats.org/officeDocument/2006/relationships/hyperlink" Target="http://apps.leg.wa.gov/wac/default.aspx?cite=296-17A-0107" TargetMode="External"/><Relationship Id="rId157" Type="http://schemas.openxmlformats.org/officeDocument/2006/relationships/hyperlink" Target="http://apps.leg.wa.gov/wac/default.aspx?cite=296-17A-6502" TargetMode="External"/><Relationship Id="rId178" Type="http://schemas.openxmlformats.org/officeDocument/2006/relationships/hyperlink" Target="http://apps.leg.wa.gov/wac/default.aspx?cite=296-17A-4811" TargetMode="External"/><Relationship Id="rId301" Type="http://schemas.openxmlformats.org/officeDocument/2006/relationships/hyperlink" Target="http://apps.leg.wa.gov/wac/default.aspx?cite=296-17A-7112" TargetMode="External"/><Relationship Id="rId61" Type="http://schemas.openxmlformats.org/officeDocument/2006/relationships/hyperlink" Target="http://apps.leg.wa.gov/wac/default.aspx?cite=296-17A-4504" TargetMode="External"/><Relationship Id="rId82" Type="http://schemas.openxmlformats.org/officeDocument/2006/relationships/hyperlink" Target="http://apps.leg.wa.gov/wac/default.aspx?cite=296-17A-5300" TargetMode="External"/><Relationship Id="rId199" Type="http://schemas.openxmlformats.org/officeDocument/2006/relationships/hyperlink" Target="http://apps.leg.wa.gov/wac/default.aspx?cite=296-17A-6120" TargetMode="External"/><Relationship Id="rId203" Type="http://schemas.openxmlformats.org/officeDocument/2006/relationships/hyperlink" Target="http://apps.leg.wa.gov/wac/default.aspx?cite=296-17A-1802" TargetMode="External"/><Relationship Id="rId19" Type="http://schemas.openxmlformats.org/officeDocument/2006/relationships/hyperlink" Target="http://apps.leg.wa.gov/wac/default.aspx?cite=296-17A-0606" TargetMode="External"/><Relationship Id="rId224" Type="http://schemas.openxmlformats.org/officeDocument/2006/relationships/hyperlink" Target="http://apps.leg.wa.gov/wac/default.aspx?cite=296-17A-1005" TargetMode="External"/><Relationship Id="rId245" Type="http://schemas.openxmlformats.org/officeDocument/2006/relationships/hyperlink" Target="http://apps.leg.wa.gov/wac/default.aspx?cite=296-17A-3101" TargetMode="External"/><Relationship Id="rId266" Type="http://schemas.openxmlformats.org/officeDocument/2006/relationships/hyperlink" Target="http://apps.leg.wa.gov/wac/default.aspx?cite=296-17A-6908" TargetMode="External"/><Relationship Id="rId287" Type="http://schemas.openxmlformats.org/officeDocument/2006/relationships/hyperlink" Target="http://apps.leg.wa.gov/wac/default.aspx?cite=296-17A-0901" TargetMode="External"/><Relationship Id="rId30" Type="http://schemas.openxmlformats.org/officeDocument/2006/relationships/hyperlink" Target="http://apps.leg.wa.gov/wac/default.aspx?cite=296-17A-7309" TargetMode="External"/><Relationship Id="rId105" Type="http://schemas.openxmlformats.org/officeDocument/2006/relationships/hyperlink" Target="http://apps.leg.wa.gov/wac/default.aspx?cite=296-17A-1401" TargetMode="External"/><Relationship Id="rId126" Type="http://schemas.openxmlformats.org/officeDocument/2006/relationships/hyperlink" Target="http://apps.leg.wa.gov/wac/default.aspx?cite=296-17A-0104" TargetMode="External"/><Relationship Id="rId147" Type="http://schemas.openxmlformats.org/officeDocument/2006/relationships/hyperlink" Target="http://apps.leg.wa.gov/wac/default.aspx?cite=296-17A-4108" TargetMode="External"/><Relationship Id="rId168" Type="http://schemas.openxmlformats.org/officeDocument/2006/relationships/hyperlink" Target="http://apps.leg.wa.gov/wac/default.aspx?cite=296-17A-7302" TargetMode="External"/><Relationship Id="rId312" Type="http://schemas.openxmlformats.org/officeDocument/2006/relationships/hyperlink" Target="http://apps.leg.wa.gov/wac/default.aspx?cite=296-17A-1305" TargetMode="External"/><Relationship Id="rId51" Type="http://schemas.openxmlformats.org/officeDocument/2006/relationships/hyperlink" Target="http://apps.leg.wa.gov/wac/default.aspx?cite=296-17A-6206" TargetMode="External"/><Relationship Id="rId72" Type="http://schemas.openxmlformats.org/officeDocument/2006/relationships/hyperlink" Target="http://apps.leg.wa.gov/wac/default.aspx?cite=296-17A-2202" TargetMode="External"/><Relationship Id="rId93" Type="http://schemas.openxmlformats.org/officeDocument/2006/relationships/hyperlink" Target="http://apps.leg.wa.gov/wac/default.aspx?cite=296-17A-7103" TargetMode="External"/><Relationship Id="rId189" Type="http://schemas.openxmlformats.org/officeDocument/2006/relationships/hyperlink" Target="http://apps.leg.wa.gov/wac/default.aspx?cite=296-17A-3303" TargetMode="External"/><Relationship Id="rId3" Type="http://schemas.openxmlformats.org/officeDocument/2006/relationships/hyperlink" Target="http://apps.leg.wa.gov/wac/default.aspx?cite=296-17A-0307" TargetMode="External"/><Relationship Id="rId214" Type="http://schemas.openxmlformats.org/officeDocument/2006/relationships/hyperlink" Target="http://apps.leg.wa.gov/wac/default.aspx?cite=296-17A-5109" TargetMode="External"/><Relationship Id="rId235" Type="http://schemas.openxmlformats.org/officeDocument/2006/relationships/hyperlink" Target="http://apps.leg.wa.gov/wac/default.aspx?cite=296-17A-2909" TargetMode="External"/><Relationship Id="rId256" Type="http://schemas.openxmlformats.org/officeDocument/2006/relationships/hyperlink" Target="http://apps.leg.wa.gov/wac/default.aspx?cite=296-17A-4304" TargetMode="External"/><Relationship Id="rId277" Type="http://schemas.openxmlformats.org/officeDocument/2006/relationships/hyperlink" Target="http://apps.leg.wa.gov/wac/default.aspx?cite=296-17A-3510" TargetMode="External"/><Relationship Id="rId298" Type="http://schemas.openxmlformats.org/officeDocument/2006/relationships/hyperlink" Target="http://apps.leg.wa.gov/wac/default.aspx?cite=296-17A-7116" TargetMode="External"/><Relationship Id="rId116" Type="http://schemas.openxmlformats.org/officeDocument/2006/relationships/hyperlink" Target="http://apps.leg.wa.gov/wac/default.aspx?cite=296-17A-6903" TargetMode="External"/><Relationship Id="rId137" Type="http://schemas.openxmlformats.org/officeDocument/2006/relationships/hyperlink" Target="http://apps.leg.wa.gov/wac/default.aspx?cite=296-17A-0212" TargetMode="External"/><Relationship Id="rId158" Type="http://schemas.openxmlformats.org/officeDocument/2006/relationships/hyperlink" Target="http://apps.leg.wa.gov/wac/default.aspx?cite=296-17A-6503" TargetMode="External"/><Relationship Id="rId302" Type="http://schemas.openxmlformats.org/officeDocument/2006/relationships/hyperlink" Target="http://apps.leg.wa.gov/wac/default.aspx?cite=296-17A-7110" TargetMode="External"/><Relationship Id="rId20" Type="http://schemas.openxmlformats.org/officeDocument/2006/relationships/hyperlink" Target="http://apps.leg.wa.gov/wac/default.aspx?cite=296-17A-0607" TargetMode="External"/><Relationship Id="rId41" Type="http://schemas.openxmlformats.org/officeDocument/2006/relationships/hyperlink" Target="http://apps.leg.wa.gov/wac/default.aspx?cite=296-17A-6704" TargetMode="External"/><Relationship Id="rId62" Type="http://schemas.openxmlformats.org/officeDocument/2006/relationships/hyperlink" Target="http://apps.leg.wa.gov/wac/default.aspx?cite=296-17A-3909" TargetMode="External"/><Relationship Id="rId83" Type="http://schemas.openxmlformats.org/officeDocument/2006/relationships/hyperlink" Target="http://apps.leg.wa.gov/wac/default.aspx?cite=296-17A-5305" TargetMode="External"/><Relationship Id="rId179" Type="http://schemas.openxmlformats.org/officeDocument/2006/relationships/hyperlink" Target="http://apps.leg.wa.gov/wac/default.aspx?cite=296-17A-4812" TargetMode="External"/><Relationship Id="rId190" Type="http://schemas.openxmlformats.org/officeDocument/2006/relationships/hyperlink" Target="http://apps.leg.wa.gov/wac/default.aspx?cite=296-17A-6306" TargetMode="External"/><Relationship Id="rId204" Type="http://schemas.openxmlformats.org/officeDocument/2006/relationships/hyperlink" Target="http://apps.leg.wa.gov/wac/default.aspx?cite=296-17A-3402" TargetMode="External"/><Relationship Id="rId225" Type="http://schemas.openxmlformats.org/officeDocument/2006/relationships/hyperlink" Target="http://apps.leg.wa.gov/wac/default.aspx?cite=296-17A-2903" TargetMode="External"/><Relationship Id="rId246" Type="http://schemas.openxmlformats.org/officeDocument/2006/relationships/hyperlink" Target="http://apps.leg.wa.gov/wac/default.aspx?cite=296-17A-3309" TargetMode="External"/><Relationship Id="rId267" Type="http://schemas.openxmlformats.org/officeDocument/2006/relationships/hyperlink" Target="http://apps.leg.wa.gov/wac/default.aspx?cite=296-17A-6604" TargetMode="External"/><Relationship Id="rId288" Type="http://schemas.openxmlformats.org/officeDocument/2006/relationships/hyperlink" Target="http://apps.leg.wa.gov/wac/default.aspx?cite=296-17A-7107" TargetMode="External"/><Relationship Id="rId106" Type="http://schemas.openxmlformats.org/officeDocument/2006/relationships/hyperlink" Target="http://apps.leg.wa.gov/wac/default.aspx?cite=296-17A-1407" TargetMode="External"/><Relationship Id="rId127" Type="http://schemas.openxmlformats.org/officeDocument/2006/relationships/hyperlink" Target="http://apps.leg.wa.gov/wac/default.aspx?cite=296-17A-0105" TargetMode="External"/><Relationship Id="rId313" Type="http://schemas.openxmlformats.org/officeDocument/2006/relationships/hyperlink" Target="http://apps.leg.wa.gov/wac/default.aspx?cite=296-17A-1304" TargetMode="External"/><Relationship Id="rId10" Type="http://schemas.openxmlformats.org/officeDocument/2006/relationships/hyperlink" Target="http://apps.leg.wa.gov/wac/default.aspx?cite=296-17A-0513" TargetMode="External"/><Relationship Id="rId31" Type="http://schemas.openxmlformats.org/officeDocument/2006/relationships/hyperlink" Target="http://apps.leg.wa.gov/wac/default.aspx?cite=296-17A-7308" TargetMode="External"/><Relationship Id="rId52" Type="http://schemas.openxmlformats.org/officeDocument/2006/relationships/hyperlink" Target="http://apps.leg.wa.gov/wac/default.aspx?cite=296-17A-6205" TargetMode="External"/><Relationship Id="rId73" Type="http://schemas.openxmlformats.org/officeDocument/2006/relationships/hyperlink" Target="http://apps.leg.wa.gov/wac/default.aspx?cite=296-17A-2201" TargetMode="External"/><Relationship Id="rId94" Type="http://schemas.openxmlformats.org/officeDocument/2006/relationships/hyperlink" Target="http://apps.leg.wa.gov/wac/default.aspx?cite=296-17A-7200" TargetMode="External"/><Relationship Id="rId148" Type="http://schemas.openxmlformats.org/officeDocument/2006/relationships/hyperlink" Target="http://apps.leg.wa.gov/wac/default.aspx?cite=296-17A-4109" TargetMode="External"/><Relationship Id="rId169" Type="http://schemas.openxmlformats.org/officeDocument/2006/relationships/hyperlink" Target="http://apps.leg.wa.gov/wac/default.aspx?cite=296-17A-7307" TargetMode="External"/><Relationship Id="rId4" Type="http://schemas.openxmlformats.org/officeDocument/2006/relationships/hyperlink" Target="http://apps.leg.wa.gov/wac/default.aspx?cite=296-17A-0308" TargetMode="External"/><Relationship Id="rId180" Type="http://schemas.openxmlformats.org/officeDocument/2006/relationships/hyperlink" Target="http://apps.leg.wa.gov/wac/default.aspx?cite=296-17A-4813" TargetMode="External"/><Relationship Id="rId215" Type="http://schemas.openxmlformats.org/officeDocument/2006/relationships/hyperlink" Target="http://apps.leg.wa.gov/wac/default.aspx?cite=296-17A-5201" TargetMode="External"/><Relationship Id="rId236" Type="http://schemas.openxmlformats.org/officeDocument/2006/relationships/hyperlink" Target="http://apps.leg.wa.gov/wac/default.aspx?cite=296-17A-5001" TargetMode="External"/><Relationship Id="rId257" Type="http://schemas.openxmlformats.org/officeDocument/2006/relationships/hyperlink" Target="http://apps.leg.wa.gov/wac/default.aspx?cite=296-17A-4302" TargetMode="External"/><Relationship Id="rId278" Type="http://schemas.openxmlformats.org/officeDocument/2006/relationships/hyperlink" Target="http://apps.leg.wa.gov/wac/default.aspx?cite=296-17A-3509" TargetMode="External"/><Relationship Id="rId303" Type="http://schemas.openxmlformats.org/officeDocument/2006/relationships/hyperlink" Target="http://apps.leg.wa.gov/wac/default.aspx?cite=296-17A-7109" TargetMode="External"/><Relationship Id="rId42" Type="http://schemas.openxmlformats.org/officeDocument/2006/relationships/hyperlink" Target="http://apps.leg.wa.gov/wac/default.aspx?cite=296-17A-6607" TargetMode="External"/><Relationship Id="rId84" Type="http://schemas.openxmlformats.org/officeDocument/2006/relationships/hyperlink" Target="http://apps.leg.wa.gov/wac/default.aspx?cite=296-17A-5306" TargetMode="External"/><Relationship Id="rId138" Type="http://schemas.openxmlformats.org/officeDocument/2006/relationships/hyperlink" Target="http://apps.leg.wa.gov/wac/default.aspx?cite=296-17A-0508" TargetMode="External"/><Relationship Id="rId191" Type="http://schemas.openxmlformats.org/officeDocument/2006/relationships/hyperlink" Target="http://apps.leg.wa.gov/wac/default.aspx?cite=296-17A-6308" TargetMode="External"/><Relationship Id="rId205" Type="http://schemas.openxmlformats.org/officeDocument/2006/relationships/hyperlink" Target="http://apps.leg.wa.gov/wac/default.aspx?cite=296-17A-3403" TargetMode="External"/><Relationship Id="rId247" Type="http://schemas.openxmlformats.org/officeDocument/2006/relationships/hyperlink" Target="http://apps.leg.wa.gov/wac/default.aspx?cite=296-17A-3407" TargetMode="External"/><Relationship Id="rId107" Type="http://schemas.openxmlformats.org/officeDocument/2006/relationships/hyperlink" Target="http://apps.leg.wa.gov/wac/default.aspx?cite=296-17A-2002" TargetMode="External"/><Relationship Id="rId289" Type="http://schemas.openxmlformats.org/officeDocument/2006/relationships/hyperlink" Target="http://apps.leg.wa.gov/wac/default.aspx?cite=296-17A-7106" TargetMode="External"/><Relationship Id="rId11" Type="http://schemas.openxmlformats.org/officeDocument/2006/relationships/hyperlink" Target="http://apps.leg.wa.gov/wac/default.aspx?cite=296-17A-0514" TargetMode="External"/><Relationship Id="rId53" Type="http://schemas.openxmlformats.org/officeDocument/2006/relationships/hyperlink" Target="http://apps.leg.wa.gov/wac/default.aspx?cite=296-17A-6204" TargetMode="External"/><Relationship Id="rId149" Type="http://schemas.openxmlformats.org/officeDocument/2006/relationships/hyperlink" Target="http://apps.leg.wa.gov/wac/default.aspx?cite=296-17A-4901" TargetMode="External"/><Relationship Id="rId314" Type="http://schemas.openxmlformats.org/officeDocument/2006/relationships/hyperlink" Target="http://apps.leg.wa.gov/wac/default.aspx?cite=296-17A-1303" TargetMode="External"/><Relationship Id="rId95" Type="http://schemas.openxmlformats.org/officeDocument/2006/relationships/hyperlink" Target="http://apps.leg.wa.gov/wac/default.aspx?cite=296-17A-7201" TargetMode="External"/><Relationship Id="rId160" Type="http://schemas.openxmlformats.org/officeDocument/2006/relationships/hyperlink" Target="http://apps.leg.wa.gov/wac/default.aspx?cite=296-17A-6605" TargetMode="External"/><Relationship Id="rId216" Type="http://schemas.openxmlformats.org/officeDocument/2006/relationships/hyperlink" Target="http://apps.leg.wa.gov/wac/default.aspx?cite=296-17A-5208" TargetMode="External"/><Relationship Id="rId258" Type="http://schemas.openxmlformats.org/officeDocument/2006/relationships/hyperlink" Target="http://apps.leg.wa.gov/wac/default.aspx?cite=296-17A-4301" TargetMode="External"/><Relationship Id="rId22" Type="http://schemas.openxmlformats.org/officeDocument/2006/relationships/hyperlink" Target="http://apps.leg.wa.gov/wac/default.aspx?cite=296-17A-0517" TargetMode="External"/><Relationship Id="rId64" Type="http://schemas.openxmlformats.org/officeDocument/2006/relationships/hyperlink" Target="http://apps.leg.wa.gov/wac/default.aspx?cite=296-17A-3415" TargetMode="External"/><Relationship Id="rId118" Type="http://schemas.openxmlformats.org/officeDocument/2006/relationships/hyperlink" Target="http://apps.leg.wa.gov/wac/default.aspx?cite=296-17A-0106" TargetMode="External"/><Relationship Id="rId171" Type="http://schemas.openxmlformats.org/officeDocument/2006/relationships/hyperlink" Target="http://apps.leg.wa.gov/wac/default.aspx?cite=296-17A-4803" TargetMode="External"/><Relationship Id="rId227" Type="http://schemas.openxmlformats.org/officeDocument/2006/relationships/hyperlink" Target="http://apps.leg.wa.gov/wac/default.aspx?cite=296-17A-2905" TargetMode="External"/><Relationship Id="rId269" Type="http://schemas.openxmlformats.org/officeDocument/2006/relationships/hyperlink" Target="http://apps.leg.wa.gov/wac/default.aspx?cite=296-17A-3808" TargetMode="External"/><Relationship Id="rId33" Type="http://schemas.openxmlformats.org/officeDocument/2006/relationships/hyperlink" Target="http://apps.leg.wa.gov/wac/default.aspx?cite=296-17A-7204" TargetMode="External"/><Relationship Id="rId129" Type="http://schemas.openxmlformats.org/officeDocument/2006/relationships/hyperlink" Target="http://apps.leg.wa.gov/wac/default.aspx?cite=296-17A-0214" TargetMode="External"/><Relationship Id="rId280" Type="http://schemas.openxmlformats.org/officeDocument/2006/relationships/hyperlink" Target="http://apps.leg.wa.gov/wac/default.aspx?cite=296-17A-3501" TargetMode="External"/><Relationship Id="rId75" Type="http://schemas.openxmlformats.org/officeDocument/2006/relationships/hyperlink" Target="http://apps.leg.wa.gov/wac/default.aspx?cite=296-17A-1501" TargetMode="External"/><Relationship Id="rId140" Type="http://schemas.openxmlformats.org/officeDocument/2006/relationships/hyperlink" Target="http://apps.leg.wa.gov/wac/default.aspx?cite=296-17A-1702" TargetMode="External"/><Relationship Id="rId182" Type="http://schemas.openxmlformats.org/officeDocument/2006/relationships/hyperlink" Target="http://apps.leg.wa.gov/wac/default.aspx?cite=296-17A-6406" TargetMode="External"/><Relationship Id="rId6" Type="http://schemas.openxmlformats.org/officeDocument/2006/relationships/hyperlink" Target="http://apps.leg.wa.gov/wac/default.aspx?cite=296-17A-0507" TargetMode="External"/><Relationship Id="rId238" Type="http://schemas.openxmlformats.org/officeDocument/2006/relationships/hyperlink" Target="http://apps.leg.wa.gov/wac/default.aspx?cite=296-17A-1103" TargetMode="External"/><Relationship Id="rId291" Type="http://schemas.openxmlformats.org/officeDocument/2006/relationships/hyperlink" Target="http://apps.leg.wa.gov/wac/default.aspx?cite=296-17A-7104" TargetMode="External"/><Relationship Id="rId305" Type="http://schemas.openxmlformats.org/officeDocument/2006/relationships/hyperlink" Target="http://apps.leg.wa.gov/wac/default.aspx?cite=296-17A-7111" TargetMode="External"/><Relationship Id="rId44" Type="http://schemas.openxmlformats.org/officeDocument/2006/relationships/hyperlink" Target="http://apps.leg.wa.gov/wac/default.aspx?cite=296-17A-6512" TargetMode="External"/><Relationship Id="rId86" Type="http://schemas.openxmlformats.org/officeDocument/2006/relationships/hyperlink" Target="http://apps.leg.wa.gov/wac/default.aspx?cite=296-17A-6103" TargetMode="External"/><Relationship Id="rId151" Type="http://schemas.openxmlformats.org/officeDocument/2006/relationships/hyperlink" Target="http://apps.leg.wa.gov/wac/default.aspx?cite=296-17A-4904" TargetMode="External"/><Relationship Id="rId193" Type="http://schemas.openxmlformats.org/officeDocument/2006/relationships/hyperlink" Target="http://apps.leg.wa.gov/wac/default.aspx?cite=296-17A-6404" TargetMode="External"/><Relationship Id="rId207" Type="http://schemas.openxmlformats.org/officeDocument/2006/relationships/hyperlink" Target="http://apps.leg.wa.gov/wac/default.aspx?cite=296-17A-3405" TargetMode="External"/><Relationship Id="rId249" Type="http://schemas.openxmlformats.org/officeDocument/2006/relationships/hyperlink" Target="http://apps.leg.wa.gov/wac/default.aspx?cite=296-17A-4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2"/>
  <sheetViews>
    <sheetView tabSelected="1" zoomScaleNormal="100" workbookViewId="0">
      <pane ySplit="4" topLeftCell="A5" activePane="bottomLeft" state="frozenSplit"/>
      <selection activeCell="C394" sqref="C394"/>
      <selection pane="bottomLeft" activeCell="A23" sqref="A23"/>
    </sheetView>
  </sheetViews>
  <sheetFormatPr defaultColWidth="9.140625" defaultRowHeight="12.75" x14ac:dyDescent="0.2"/>
  <cols>
    <col min="1" max="1" width="6.5703125" style="1" customWidth="1"/>
    <col min="2" max="2" width="5.140625" style="2" customWidth="1"/>
    <col min="3" max="3" width="61.140625" style="2" customWidth="1"/>
    <col min="4" max="4" width="10.28515625" style="2" customWidth="1"/>
    <col min="5" max="5" width="0.85546875" style="2" customWidth="1"/>
    <col min="6" max="7" width="9.28515625" style="66" customWidth="1"/>
    <col min="8" max="8" width="7.5703125" style="9" customWidth="1"/>
    <col min="9" max="9" width="9" style="67" customWidth="1"/>
    <col min="10" max="10" width="9.42578125" style="67" customWidth="1"/>
    <col min="11" max="11" width="1" style="6" customWidth="1"/>
    <col min="12" max="12" width="9.140625" style="6" customWidth="1"/>
    <col min="13" max="13" width="2.42578125" style="6" customWidth="1"/>
    <col min="14" max="14" width="9.5703125" style="6" customWidth="1"/>
    <col min="15" max="16" width="9.140625" style="2"/>
    <col min="17" max="17" width="11.28515625" style="2" bestFit="1" customWidth="1"/>
    <col min="18" max="18" width="9.140625" style="2"/>
    <col min="19" max="19" width="54.85546875" style="2" bestFit="1" customWidth="1"/>
    <col min="20" max="16384" width="9.140625" style="2"/>
  </cols>
  <sheetData>
    <row r="1" spans="1:22" ht="23.25" x14ac:dyDescent="0.35">
      <c r="C1" s="3" t="s">
        <v>370</v>
      </c>
      <c r="D1" s="4"/>
      <c r="E1" s="4"/>
      <c r="F1" s="5"/>
      <c r="G1" s="5"/>
      <c r="H1" s="4"/>
      <c r="I1" s="4"/>
      <c r="J1" s="4"/>
    </row>
    <row r="2" spans="1:22" x14ac:dyDescent="0.2">
      <c r="C2" s="7" t="s">
        <v>0</v>
      </c>
      <c r="F2" s="8"/>
      <c r="G2" s="8"/>
      <c r="I2" s="10" t="s">
        <v>1</v>
      </c>
      <c r="J2" s="1"/>
      <c r="M2" s="11" t="s">
        <v>2</v>
      </c>
    </row>
    <row r="3" spans="1:22" x14ac:dyDescent="0.2">
      <c r="A3" s="12" t="s">
        <v>3</v>
      </c>
      <c r="B3" s="1" t="s">
        <v>4</v>
      </c>
      <c r="C3" s="7"/>
      <c r="D3" s="13" t="s">
        <v>5</v>
      </c>
      <c r="E3" s="1"/>
      <c r="F3" s="14" t="s">
        <v>6</v>
      </c>
      <c r="G3" s="15"/>
      <c r="H3" s="16" t="s">
        <v>7</v>
      </c>
      <c r="I3" s="10" t="s">
        <v>8</v>
      </c>
      <c r="J3" s="1"/>
      <c r="L3" s="17" t="s">
        <v>9</v>
      </c>
      <c r="N3" s="18" t="s">
        <v>10</v>
      </c>
    </row>
    <row r="4" spans="1:22" ht="13.5" thickBot="1" x14ac:dyDescent="0.25">
      <c r="A4" s="19" t="s">
        <v>11</v>
      </c>
      <c r="B4" s="20" t="s">
        <v>12</v>
      </c>
      <c r="C4" s="21" t="s">
        <v>13</v>
      </c>
      <c r="D4" s="20" t="s">
        <v>14</v>
      </c>
      <c r="E4" s="20"/>
      <c r="F4" s="22">
        <v>2020</v>
      </c>
      <c r="G4" s="22">
        <v>2021</v>
      </c>
      <c r="H4" s="23">
        <v>2021</v>
      </c>
      <c r="I4" s="24" t="s">
        <v>15</v>
      </c>
      <c r="J4" s="24" t="s">
        <v>16</v>
      </c>
      <c r="K4" s="25"/>
      <c r="L4" s="26" t="s">
        <v>17</v>
      </c>
      <c r="M4" s="25"/>
      <c r="N4" s="27" t="s">
        <v>17</v>
      </c>
    </row>
    <row r="5" spans="1:22" x14ac:dyDescent="0.2">
      <c r="F5" s="28"/>
      <c r="G5" s="28"/>
      <c r="H5" s="29"/>
      <c r="I5" s="13"/>
      <c r="J5" s="13"/>
      <c r="L5" s="30"/>
      <c r="N5" s="31"/>
    </row>
    <row r="6" spans="1:22" ht="15" x14ac:dyDescent="0.25">
      <c r="A6" s="32">
        <v>6</v>
      </c>
      <c r="B6" s="33" t="s">
        <v>18</v>
      </c>
      <c r="C6" s="33"/>
      <c r="D6" s="34">
        <f>SUM(D8:D397)/2</f>
        <v>2142433.2701465953</v>
      </c>
      <c r="E6" s="34"/>
      <c r="F6" s="35">
        <f>G6/(1+H6)</f>
        <v>0.64</v>
      </c>
      <c r="G6" s="35">
        <v>0.64</v>
      </c>
      <c r="H6" s="36">
        <v>0</v>
      </c>
      <c r="I6" s="37">
        <v>0</v>
      </c>
      <c r="J6" s="37">
        <v>0</v>
      </c>
      <c r="K6" s="38"/>
      <c r="L6" s="39">
        <f>D6*G6*1920</f>
        <v>2632622002.3561368</v>
      </c>
      <c r="M6" s="40"/>
      <c r="N6" s="39">
        <f>L6-D6*1920*G43</f>
        <v>2068253660.6010401</v>
      </c>
    </row>
    <row r="7" spans="1:22" x14ac:dyDescent="0.2">
      <c r="F7" s="41"/>
      <c r="G7" s="41"/>
      <c r="H7" s="29"/>
      <c r="I7" s="42"/>
      <c r="J7" s="42"/>
      <c r="L7" s="43"/>
      <c r="M7" s="44"/>
      <c r="N7" s="43"/>
    </row>
    <row r="8" spans="1:22" s="50" customFormat="1" ht="15" x14ac:dyDescent="0.25">
      <c r="A8" s="32">
        <v>8</v>
      </c>
      <c r="B8" s="45" t="s">
        <v>19</v>
      </c>
      <c r="C8" s="46"/>
      <c r="D8" s="34">
        <f>SUM(D10:D39)</f>
        <v>126816.31160525896</v>
      </c>
      <c r="E8" s="34"/>
      <c r="F8" s="35">
        <f t="array" ref="F8">(SUM($D10:$D34*F10:F34)+SUM($D36:$D39*F36:F39)*125)/$D8</f>
        <v>2.308683459443456</v>
      </c>
      <c r="G8" s="35">
        <f t="array" ref="G8">(SUM($D10:$D34*G10:G34)+SUM($D36:$D39*G36:G39)*125)/$D8</f>
        <v>2.2494063311123731</v>
      </c>
      <c r="H8" s="47">
        <f>G8/F8-1</f>
        <v>-2.5675727908308632E-2</v>
      </c>
      <c r="I8" s="37">
        <f t="array" ref="I8">SUM($D10:$D39*I10:I39)/$D8</f>
        <v>-51.433882675939344</v>
      </c>
      <c r="J8" s="37">
        <f t="array" ref="J8">SUM($D10:$D39*J10:J39)/$D8</f>
        <v>-62.378203719740249</v>
      </c>
      <c r="K8" s="48"/>
      <c r="L8" s="39">
        <f t="shared" ref="L8" si="0">G8*D8*1920</f>
        <v>547701915.28932297</v>
      </c>
      <c r="M8" s="49"/>
      <c r="N8" s="39">
        <f>SUM(N10:N39)</f>
        <v>463141898.80797327</v>
      </c>
    </row>
    <row r="9" spans="1:22" s="50" customFormat="1" x14ac:dyDescent="0.2">
      <c r="A9" s="51"/>
      <c r="B9" s="52"/>
      <c r="C9" s="2"/>
      <c r="D9" s="53"/>
      <c r="E9" s="53"/>
      <c r="F9" s="41"/>
      <c r="G9" s="41"/>
      <c r="H9" s="29"/>
      <c r="I9" s="54"/>
      <c r="J9" s="54"/>
      <c r="K9" s="6"/>
      <c r="L9" s="43"/>
      <c r="M9" s="55"/>
      <c r="N9" s="43"/>
    </row>
    <row r="10" spans="1:22" x14ac:dyDescent="0.2">
      <c r="A10" s="1">
        <v>3</v>
      </c>
      <c r="B10" s="52">
        <v>308</v>
      </c>
      <c r="C10" s="56" t="s">
        <v>20</v>
      </c>
      <c r="D10" s="53">
        <v>7697.7389734119106</v>
      </c>
      <c r="E10" s="53"/>
      <c r="F10" s="41">
        <v>1.2843</v>
      </c>
      <c r="G10" s="41">
        <v>1.2459</v>
      </c>
      <c r="H10" s="29">
        <v>-2.989955617846296E-2</v>
      </c>
      <c r="I10" s="54">
        <v>-27.072000000000003</v>
      </c>
      <c r="J10" s="54">
        <v>-46.655999999999977</v>
      </c>
      <c r="L10" s="43">
        <f t="shared" ref="L10:L34" si="1">G10*D10*1920</f>
        <v>18413976.934989888</v>
      </c>
      <c r="M10" s="44"/>
      <c r="N10" s="57">
        <v>14776954.151385173</v>
      </c>
      <c r="R10" s="50"/>
      <c r="S10" s="50"/>
      <c r="T10" s="50"/>
      <c r="U10" s="50"/>
      <c r="V10" s="50"/>
    </row>
    <row r="11" spans="1:22" x14ac:dyDescent="0.2">
      <c r="A11" s="1">
        <v>4</v>
      </c>
      <c r="B11" s="52">
        <v>606</v>
      </c>
      <c r="C11" s="56" t="s">
        <v>21</v>
      </c>
      <c r="D11" s="53">
        <v>1089.6138439518779</v>
      </c>
      <c r="E11" s="53"/>
      <c r="F11" s="41">
        <v>1.1999</v>
      </c>
      <c r="G11" s="41">
        <v>1.1593</v>
      </c>
      <c r="H11" s="29">
        <v>-3.3836153012751002E-2</v>
      </c>
      <c r="I11" s="54">
        <v>-28.223999999999929</v>
      </c>
      <c r="J11" s="54">
        <v>-49.728000000000009</v>
      </c>
      <c r="L11" s="43">
        <f t="shared" si="1"/>
        <v>2425323.5122433514</v>
      </c>
      <c r="M11" s="44"/>
      <c r="N11" s="57">
        <v>1926808.9651813689</v>
      </c>
      <c r="R11" s="50"/>
      <c r="S11" s="50"/>
      <c r="T11" s="50"/>
      <c r="U11" s="50"/>
      <c r="V11" s="50"/>
    </row>
    <row r="12" spans="1:22" x14ac:dyDescent="0.2">
      <c r="A12" s="1">
        <v>5</v>
      </c>
      <c r="B12" s="52">
        <v>301</v>
      </c>
      <c r="C12" s="56" t="s">
        <v>22</v>
      </c>
      <c r="D12" s="53">
        <v>5640.6929754100665</v>
      </c>
      <c r="E12" s="53"/>
      <c r="F12" s="41">
        <v>1.8319999999999999</v>
      </c>
      <c r="G12" s="41">
        <v>1.8047</v>
      </c>
      <c r="H12" s="29">
        <v>-1.4901746724890752E-2</v>
      </c>
      <c r="I12" s="54">
        <v>-38.783999999999935</v>
      </c>
      <c r="J12" s="54">
        <v>-13.631999999999834</v>
      </c>
      <c r="L12" s="43">
        <f t="shared" si="1"/>
        <v>19545136.536427293</v>
      </c>
      <c r="M12" s="44"/>
      <c r="N12" s="57">
        <v>16277209.634976789</v>
      </c>
      <c r="R12" s="50"/>
      <c r="S12" s="50"/>
      <c r="T12" s="50"/>
      <c r="U12" s="50"/>
      <c r="V12" s="50"/>
    </row>
    <row r="13" spans="1:22" s="50" customFormat="1" x14ac:dyDescent="0.2">
      <c r="A13" s="1">
        <v>6</v>
      </c>
      <c r="B13" s="52">
        <v>607</v>
      </c>
      <c r="C13" s="58" t="s">
        <v>23</v>
      </c>
      <c r="D13" s="53">
        <v>4117.4191510645278</v>
      </c>
      <c r="E13" s="53"/>
      <c r="F13" s="41">
        <v>1.5659000000000001</v>
      </c>
      <c r="G13" s="41">
        <v>1.5310000000000001</v>
      </c>
      <c r="H13" s="29">
        <v>-2.2287502394788938E-2</v>
      </c>
      <c r="I13" s="54">
        <v>-21.40800000000004</v>
      </c>
      <c r="J13" s="54">
        <v>-45.599999999999824</v>
      </c>
      <c r="K13" s="6"/>
      <c r="L13" s="43">
        <f t="shared" si="1"/>
        <v>12103235.942937201</v>
      </c>
      <c r="M13" s="44"/>
      <c r="N13" s="57">
        <v>9920463.5874803811</v>
      </c>
    </row>
    <row r="14" spans="1:22" s="50" customFormat="1" x14ac:dyDescent="0.2">
      <c r="A14" s="1">
        <v>6</v>
      </c>
      <c r="B14" s="52">
        <v>514</v>
      </c>
      <c r="C14" s="56" t="s">
        <v>24</v>
      </c>
      <c r="D14" s="53">
        <v>765.69043999340511</v>
      </c>
      <c r="E14" s="53"/>
      <c r="F14" s="41">
        <v>2.7268000000000003</v>
      </c>
      <c r="G14" s="41">
        <v>2.5059</v>
      </c>
      <c r="H14" s="29">
        <v>-8.1010708522810781E-2</v>
      </c>
      <c r="I14" s="54">
        <v>-95.040000000000035</v>
      </c>
      <c r="J14" s="54">
        <v>-329.08800000000059</v>
      </c>
      <c r="K14" s="6"/>
      <c r="L14" s="43">
        <f t="shared" si="1"/>
        <v>3683987.8532725899</v>
      </c>
      <c r="M14" s="44"/>
      <c r="N14" s="57">
        <v>3137174.6196939391</v>
      </c>
    </row>
    <row r="15" spans="1:22" x14ac:dyDescent="0.2">
      <c r="A15" s="1">
        <v>7</v>
      </c>
      <c r="B15" s="52">
        <v>608</v>
      </c>
      <c r="C15" s="56" t="s">
        <v>25</v>
      </c>
      <c r="D15" s="53">
        <v>4324.5555622085913</v>
      </c>
      <c r="E15" s="53"/>
      <c r="F15" s="41">
        <v>0.98380000000000001</v>
      </c>
      <c r="G15" s="41">
        <v>0.98540000000000005</v>
      </c>
      <c r="H15" s="29">
        <v>1.62634681845919E-3</v>
      </c>
      <c r="I15" s="54">
        <v>-7.1039999999999637</v>
      </c>
      <c r="J15" s="54">
        <v>10.176000000000052</v>
      </c>
      <c r="L15" s="43">
        <f t="shared" si="1"/>
        <v>8181920.7379206643</v>
      </c>
      <c r="M15" s="44"/>
      <c r="N15" s="57">
        <v>6334835.9401990492</v>
      </c>
      <c r="R15" s="50"/>
      <c r="S15" s="50"/>
      <c r="T15" s="50"/>
      <c r="U15" s="50"/>
      <c r="V15" s="50"/>
    </row>
    <row r="16" spans="1:22" x14ac:dyDescent="0.2">
      <c r="A16" s="1">
        <v>7</v>
      </c>
      <c r="B16" s="52">
        <v>601</v>
      </c>
      <c r="C16" s="56" t="s">
        <v>26</v>
      </c>
      <c r="D16" s="53">
        <v>15993.137814998418</v>
      </c>
      <c r="E16" s="53"/>
      <c r="F16" s="41">
        <v>1.1048</v>
      </c>
      <c r="G16" s="41">
        <v>1.1284000000000001</v>
      </c>
      <c r="H16" s="29">
        <v>2.1361332367849428E-2</v>
      </c>
      <c r="I16" s="54">
        <v>-1.9200000000000017</v>
      </c>
      <c r="J16" s="54">
        <v>47.232000000000127</v>
      </c>
      <c r="L16" s="43">
        <f t="shared" si="1"/>
        <v>34649580.884052895</v>
      </c>
      <c r="M16" s="44"/>
      <c r="N16" s="57">
        <v>27403906.429831188</v>
      </c>
      <c r="R16" s="50"/>
      <c r="S16" s="50"/>
      <c r="T16" s="50"/>
      <c r="U16" s="50"/>
      <c r="V16" s="50"/>
    </row>
    <row r="17" spans="1:22" x14ac:dyDescent="0.2">
      <c r="A17" s="1">
        <v>7</v>
      </c>
      <c r="B17" s="52">
        <v>307</v>
      </c>
      <c r="C17" s="56" t="s">
        <v>27</v>
      </c>
      <c r="D17" s="53">
        <v>8809.314162187562</v>
      </c>
      <c r="E17" s="53"/>
      <c r="F17" s="41">
        <v>1.8207</v>
      </c>
      <c r="G17" s="41">
        <v>1.7895000000000003</v>
      </c>
      <c r="H17" s="29">
        <v>-1.7136266271214229E-2</v>
      </c>
      <c r="I17" s="54">
        <v>-33.69599999999997</v>
      </c>
      <c r="J17" s="54">
        <v>-26.207999999999402</v>
      </c>
      <c r="L17" s="43">
        <f t="shared" si="1"/>
        <v>30267393.971010521</v>
      </c>
      <c r="M17" s="55"/>
      <c r="N17" s="57">
        <v>25166860.269695085</v>
      </c>
      <c r="R17" s="50"/>
      <c r="S17" s="50"/>
      <c r="T17" s="50"/>
      <c r="U17" s="50"/>
      <c r="V17" s="50"/>
    </row>
    <row r="18" spans="1:22" x14ac:dyDescent="0.2">
      <c r="A18" s="1">
        <v>7</v>
      </c>
      <c r="B18" s="52">
        <v>513</v>
      </c>
      <c r="C18" s="56" t="s">
        <v>28</v>
      </c>
      <c r="D18" s="53">
        <v>6715.0253696859281</v>
      </c>
      <c r="E18" s="53"/>
      <c r="F18" s="41">
        <v>1.9148000000000001</v>
      </c>
      <c r="G18" s="41">
        <v>1.7899</v>
      </c>
      <c r="H18" s="29">
        <v>-6.5228744516398596E-2</v>
      </c>
      <c r="I18" s="54">
        <v>-64.415999999999997</v>
      </c>
      <c r="J18" s="54">
        <v>-175.39200000000002</v>
      </c>
      <c r="L18" s="43">
        <f t="shared" si="1"/>
        <v>23076909.905665617</v>
      </c>
      <c r="M18" s="44"/>
      <c r="N18" s="57">
        <v>19184971.451336626</v>
      </c>
      <c r="R18" s="50"/>
      <c r="S18" s="50"/>
      <c r="T18" s="50"/>
      <c r="U18" s="50"/>
      <c r="V18" s="50"/>
    </row>
    <row r="19" spans="1:22" x14ac:dyDescent="0.2">
      <c r="A19" s="1">
        <v>7</v>
      </c>
      <c r="B19" s="52">
        <v>511</v>
      </c>
      <c r="C19" s="56" t="s">
        <v>29</v>
      </c>
      <c r="D19" s="53">
        <v>1967.7496169353653</v>
      </c>
      <c r="E19" s="53"/>
      <c r="F19" s="41">
        <v>2.9639000000000002</v>
      </c>
      <c r="G19" s="41">
        <v>2.6629999999999998</v>
      </c>
      <c r="H19" s="29">
        <v>-0.1015216437801546</v>
      </c>
      <c r="I19" s="54">
        <v>-69.216000000000108</v>
      </c>
      <c r="J19" s="54">
        <v>-508.51200000000063</v>
      </c>
      <c r="L19" s="43">
        <f t="shared" si="1"/>
        <v>10061025.081405845</v>
      </c>
      <c r="M19" s="44"/>
      <c r="N19" s="57">
        <v>8592379.8850691076</v>
      </c>
      <c r="R19" s="50"/>
      <c r="S19" s="50"/>
      <c r="T19" s="50"/>
      <c r="U19" s="50"/>
      <c r="V19" s="50"/>
    </row>
    <row r="20" spans="1:22" x14ac:dyDescent="0.2">
      <c r="A20" s="1">
        <v>7</v>
      </c>
      <c r="B20" s="52">
        <v>510</v>
      </c>
      <c r="C20" s="56" t="s">
        <v>30</v>
      </c>
      <c r="D20" s="53">
        <v>9120.8275227671456</v>
      </c>
      <c r="E20" s="53"/>
      <c r="F20" s="41">
        <v>4.7942999999999998</v>
      </c>
      <c r="G20" s="41">
        <v>4.5495000000000001</v>
      </c>
      <c r="H20" s="29">
        <v>-5.1060634503472757E-2</v>
      </c>
      <c r="I20" s="54">
        <v>-134.88000000000002</v>
      </c>
      <c r="J20" s="54">
        <v>-335.1359999999994</v>
      </c>
      <c r="L20" s="43">
        <f t="shared" si="1"/>
        <v>79670793.244471923</v>
      </c>
      <c r="M20" s="44"/>
      <c r="N20" s="57">
        <v>69616022.170021504</v>
      </c>
      <c r="R20" s="50"/>
      <c r="S20" s="50"/>
      <c r="T20" s="50"/>
      <c r="U20" s="50"/>
      <c r="V20" s="50"/>
    </row>
    <row r="21" spans="1:22" x14ac:dyDescent="0.2">
      <c r="A21" s="1">
        <v>8</v>
      </c>
      <c r="B21" s="52">
        <v>521</v>
      </c>
      <c r="C21" s="56" t="s">
        <v>31</v>
      </c>
      <c r="D21" s="53">
        <v>6455.4667405066775</v>
      </c>
      <c r="E21" s="53"/>
      <c r="F21" s="41">
        <v>1.1953</v>
      </c>
      <c r="G21" s="41">
        <v>1.2623</v>
      </c>
      <c r="H21" s="29">
        <v>5.6052873755542576E-2</v>
      </c>
      <c r="I21" s="54">
        <v>0.86399999999995813</v>
      </c>
      <c r="J21" s="54">
        <v>127.77599999999994</v>
      </c>
      <c r="L21" s="43">
        <f t="shared" si="1"/>
        <v>15645572.479759831</v>
      </c>
      <c r="M21" s="55"/>
      <c r="N21" s="57">
        <v>12567052.317058582</v>
      </c>
      <c r="R21" s="50"/>
      <c r="S21" s="50"/>
      <c r="T21" s="50"/>
      <c r="U21" s="50"/>
      <c r="V21" s="50"/>
    </row>
    <row r="22" spans="1:22" x14ac:dyDescent="0.2">
      <c r="A22" s="1">
        <v>8</v>
      </c>
      <c r="B22" s="52">
        <v>602</v>
      </c>
      <c r="C22" s="56" t="s">
        <v>32</v>
      </c>
      <c r="D22" s="53">
        <v>1012.0783400535875</v>
      </c>
      <c r="E22" s="53"/>
      <c r="F22" s="41">
        <v>1.4955000000000001</v>
      </c>
      <c r="G22" s="41">
        <v>1.4823</v>
      </c>
      <c r="H22" s="29">
        <v>-8.8264794383150491E-3</v>
      </c>
      <c r="I22" s="54">
        <v>-13.920000000000012</v>
      </c>
      <c r="J22" s="54">
        <v>-11.424000000000181</v>
      </c>
      <c r="L22" s="43">
        <f t="shared" si="1"/>
        <v>2880391.1490459507</v>
      </c>
      <c r="M22" s="44"/>
      <c r="N22" s="57">
        <v>2349721.3928054753</v>
      </c>
      <c r="R22" s="50"/>
      <c r="S22" s="50"/>
      <c r="T22" s="50"/>
      <c r="U22" s="50"/>
      <c r="V22" s="50"/>
    </row>
    <row r="23" spans="1:22" x14ac:dyDescent="0.2">
      <c r="A23" s="1">
        <v>8</v>
      </c>
      <c r="B23" s="52">
        <v>306</v>
      </c>
      <c r="C23" s="56" t="s">
        <v>33</v>
      </c>
      <c r="D23" s="53">
        <v>9795.4735466825623</v>
      </c>
      <c r="E23" s="53"/>
      <c r="F23" s="41">
        <v>1.6182000000000001</v>
      </c>
      <c r="G23" s="41">
        <v>1.5844</v>
      </c>
      <c r="H23" s="29">
        <v>-2.0887405759485889E-2</v>
      </c>
      <c r="I23" s="54">
        <v>-33.599999999999923</v>
      </c>
      <c r="J23" s="54">
        <v>-31.296000000000177</v>
      </c>
      <c r="L23" s="43">
        <f t="shared" si="1"/>
        <v>29798300.711738594</v>
      </c>
      <c r="M23" s="55"/>
      <c r="N23" s="57">
        <v>24501334.916701417</v>
      </c>
      <c r="R23" s="50"/>
      <c r="S23" s="50"/>
      <c r="T23" s="50"/>
      <c r="U23" s="50"/>
      <c r="V23" s="50"/>
    </row>
    <row r="24" spans="1:22" x14ac:dyDescent="0.2">
      <c r="A24" s="1">
        <v>8</v>
      </c>
      <c r="B24" s="52">
        <v>502</v>
      </c>
      <c r="C24" s="56" t="s">
        <v>34</v>
      </c>
      <c r="D24" s="53">
        <v>2181.6581008944031</v>
      </c>
      <c r="E24" s="53"/>
      <c r="F24" s="41">
        <v>2.1551</v>
      </c>
      <c r="G24" s="41">
        <v>1.9001000000000001</v>
      </c>
      <c r="H24" s="29">
        <v>-0.11832397568558295</v>
      </c>
      <c r="I24" s="54">
        <v>-81.215999999999951</v>
      </c>
      <c r="J24" s="54">
        <v>-408.38399999999984</v>
      </c>
      <c r="L24" s="43">
        <f t="shared" si="1"/>
        <v>7959107.6304181553</v>
      </c>
      <c r="M24" s="44"/>
      <c r="N24" s="57">
        <v>6646242.3338778783</v>
      </c>
      <c r="R24" s="50"/>
      <c r="S24" s="50"/>
      <c r="T24" s="50"/>
      <c r="U24" s="50"/>
      <c r="V24" s="50"/>
    </row>
    <row r="25" spans="1:22" x14ac:dyDescent="0.2">
      <c r="A25" s="1">
        <v>8</v>
      </c>
      <c r="B25" s="52">
        <v>519</v>
      </c>
      <c r="C25" s="56" t="s">
        <v>35</v>
      </c>
      <c r="D25" s="53">
        <v>1324.4995393568672</v>
      </c>
      <c r="E25" s="53"/>
      <c r="F25" s="41">
        <v>2.5680000000000001</v>
      </c>
      <c r="G25" s="41">
        <v>2.5630000000000002</v>
      </c>
      <c r="H25" s="29">
        <v>-1.9470404984422984E-3</v>
      </c>
      <c r="I25" s="54">
        <v>-35.040000000000035</v>
      </c>
      <c r="J25" s="54">
        <v>25.440000000000239</v>
      </c>
      <c r="L25" s="43">
        <f t="shared" si="1"/>
        <v>6517809.2531935694</v>
      </c>
      <c r="M25" s="55"/>
      <c r="N25" s="57">
        <v>5553766.0118348487</v>
      </c>
      <c r="R25" s="50"/>
      <c r="S25" s="50"/>
      <c r="T25" s="50"/>
      <c r="U25" s="50"/>
      <c r="V25" s="50"/>
    </row>
    <row r="26" spans="1:22" x14ac:dyDescent="0.2">
      <c r="A26" s="1">
        <v>8</v>
      </c>
      <c r="B26" s="52">
        <v>516</v>
      </c>
      <c r="C26" s="56" t="s">
        <v>36</v>
      </c>
      <c r="D26" s="53">
        <v>11101.021127295206</v>
      </c>
      <c r="E26" s="53"/>
      <c r="F26" s="41">
        <v>2.9466999999999999</v>
      </c>
      <c r="G26" s="41">
        <v>2.8807</v>
      </c>
      <c r="H26" s="29">
        <v>-2.2397936674924401E-2</v>
      </c>
      <c r="I26" s="54">
        <v>-64.895999999999944</v>
      </c>
      <c r="J26" s="54">
        <v>-61.823999999999742</v>
      </c>
      <c r="L26" s="43">
        <f t="shared" si="1"/>
        <v>61399126.197886653</v>
      </c>
      <c r="M26" s="44"/>
      <c r="N26" s="57">
        <v>52657397.09804029</v>
      </c>
      <c r="R26" s="50"/>
      <c r="S26" s="50"/>
      <c r="T26" s="50"/>
      <c r="U26" s="50"/>
      <c r="V26" s="50"/>
    </row>
    <row r="27" spans="1:22" s="50" customFormat="1" x14ac:dyDescent="0.2">
      <c r="A27" s="1">
        <v>8</v>
      </c>
      <c r="B27" s="52">
        <v>507</v>
      </c>
      <c r="C27" s="56" t="s">
        <v>37</v>
      </c>
      <c r="D27" s="53">
        <v>4050.4596582428844</v>
      </c>
      <c r="E27" s="53"/>
      <c r="F27" s="41">
        <v>5.96</v>
      </c>
      <c r="G27" s="41">
        <v>5.6989999999999998</v>
      </c>
      <c r="H27" s="29">
        <v>-4.379194630872485E-2</v>
      </c>
      <c r="I27" s="54">
        <v>-217.63199999999964</v>
      </c>
      <c r="J27" s="54">
        <v>-283.48800000000062</v>
      </c>
      <c r="K27" s="6"/>
      <c r="L27" s="43">
        <f t="shared" si="1"/>
        <v>44320453.617266305</v>
      </c>
      <c r="M27" s="44"/>
      <c r="N27" s="57">
        <v>38974958.962589465</v>
      </c>
    </row>
    <row r="28" spans="1:22" s="50" customFormat="1" x14ac:dyDescent="0.2">
      <c r="A28" s="1">
        <v>9</v>
      </c>
      <c r="B28" s="52">
        <v>603</v>
      </c>
      <c r="C28" s="56" t="s">
        <v>38</v>
      </c>
      <c r="D28" s="53">
        <v>4284.6441108856543</v>
      </c>
      <c r="E28" s="53"/>
      <c r="F28" s="41">
        <v>1.5578000000000001</v>
      </c>
      <c r="G28" s="41">
        <v>1.6734</v>
      </c>
      <c r="H28" s="29">
        <v>7.4207215303633278E-2</v>
      </c>
      <c r="I28" s="54">
        <v>1.9200000000001083</v>
      </c>
      <c r="J28" s="54">
        <v>220.03199999999975</v>
      </c>
      <c r="K28" s="6"/>
      <c r="L28" s="43">
        <f t="shared" si="1"/>
        <v>13766253.033899624</v>
      </c>
      <c r="M28" s="44"/>
      <c r="N28" s="57">
        <v>11364694.242257886</v>
      </c>
    </row>
    <row r="29" spans="1:22" x14ac:dyDescent="0.2">
      <c r="A29" s="1">
        <v>9</v>
      </c>
      <c r="B29" s="52">
        <v>518</v>
      </c>
      <c r="C29" s="56" t="s">
        <v>39</v>
      </c>
      <c r="D29" s="53">
        <v>9841.1725213117043</v>
      </c>
      <c r="E29" s="53"/>
      <c r="F29" s="41">
        <v>2.4268000000000001</v>
      </c>
      <c r="G29" s="41">
        <v>2.3816999999999999</v>
      </c>
      <c r="H29" s="29">
        <v>-1.8584143728366587E-2</v>
      </c>
      <c r="I29" s="54">
        <v>-66.527999999999977</v>
      </c>
      <c r="J29" s="54">
        <v>-20.064000000000291</v>
      </c>
      <c r="L29" s="43">
        <f t="shared" si="1"/>
        <v>45002343.540495522</v>
      </c>
      <c r="M29" s="44"/>
      <c r="N29" s="57">
        <v>38166624.167914726</v>
      </c>
      <c r="R29" s="50"/>
      <c r="S29" s="50"/>
      <c r="T29" s="50"/>
      <c r="U29" s="50"/>
      <c r="V29" s="50"/>
    </row>
    <row r="30" spans="1:22" x14ac:dyDescent="0.2">
      <c r="A30" s="1">
        <v>9</v>
      </c>
      <c r="B30" s="52">
        <v>512</v>
      </c>
      <c r="C30" s="56" t="s">
        <v>40</v>
      </c>
      <c r="D30" s="53">
        <v>2568.8442579655089</v>
      </c>
      <c r="E30" s="53"/>
      <c r="F30" s="41">
        <v>2.6080000000000001</v>
      </c>
      <c r="G30" s="41">
        <v>2.5081000000000002</v>
      </c>
      <c r="H30" s="29">
        <v>-3.830521472392634E-2</v>
      </c>
      <c r="I30" s="54">
        <v>-64.991999999999933</v>
      </c>
      <c r="J30" s="54">
        <v>-126.81599999999983</v>
      </c>
      <c r="L30" s="43">
        <f t="shared" si="1"/>
        <v>12370403.104134323</v>
      </c>
      <c r="M30" s="44"/>
      <c r="N30" s="57">
        <v>10534452.990071943</v>
      </c>
      <c r="R30" s="50"/>
      <c r="S30" s="50"/>
      <c r="T30" s="50"/>
      <c r="U30" s="50"/>
      <c r="V30" s="50"/>
    </row>
    <row r="31" spans="1:22" x14ac:dyDescent="0.2">
      <c r="A31" s="1">
        <v>9</v>
      </c>
      <c r="B31" s="52">
        <v>517</v>
      </c>
      <c r="C31" s="56" t="s">
        <v>41</v>
      </c>
      <c r="D31" s="53">
        <v>76.09602253976756</v>
      </c>
      <c r="E31" s="53"/>
      <c r="F31" s="41">
        <v>3.8165999999999998</v>
      </c>
      <c r="G31" s="41">
        <v>3.5793999999999997</v>
      </c>
      <c r="H31" s="29">
        <v>-6.21495571975057E-2</v>
      </c>
      <c r="I31" s="54">
        <v>-134.68800000000005</v>
      </c>
      <c r="J31" s="54">
        <v>-320.7360000000001</v>
      </c>
      <c r="L31" s="43">
        <f t="shared" si="1"/>
        <v>522965.95791138045</v>
      </c>
      <c r="M31" s="44"/>
      <c r="N31" s="57">
        <v>452804.74330935278</v>
      </c>
      <c r="R31" s="50"/>
      <c r="S31" s="50"/>
      <c r="T31" s="50"/>
      <c r="U31" s="50"/>
      <c r="V31" s="50"/>
    </row>
    <row r="32" spans="1:22" x14ac:dyDescent="0.2">
      <c r="A32" s="1">
        <v>9</v>
      </c>
      <c r="B32" s="52">
        <v>303</v>
      </c>
      <c r="C32" s="56" t="s">
        <v>42</v>
      </c>
      <c r="D32" s="53">
        <v>348.27389364590618</v>
      </c>
      <c r="E32" s="53"/>
      <c r="F32" s="41">
        <v>3.9448000000000003</v>
      </c>
      <c r="G32" s="41">
        <v>3.7351999999999999</v>
      </c>
      <c r="H32" s="29">
        <v>-5.3133238693977014E-2</v>
      </c>
      <c r="I32" s="54">
        <v>-105.59999999999982</v>
      </c>
      <c r="J32" s="54">
        <v>-296.83200000000102</v>
      </c>
      <c r="L32" s="43">
        <f t="shared" si="1"/>
        <v>2497675.4832886825</v>
      </c>
      <c r="M32" s="44"/>
      <c r="N32" s="57">
        <v>2165483.7078510616</v>
      </c>
      <c r="R32" s="50"/>
      <c r="S32" s="50"/>
      <c r="T32" s="50"/>
      <c r="U32" s="50"/>
      <c r="V32" s="50"/>
    </row>
    <row r="33" spans="1:22" x14ac:dyDescent="0.2">
      <c r="A33" s="1">
        <v>9</v>
      </c>
      <c r="B33" s="52">
        <v>504</v>
      </c>
      <c r="C33" s="56" t="s">
        <v>43</v>
      </c>
      <c r="D33" s="53">
        <v>2738.4840716665331</v>
      </c>
      <c r="E33" s="53"/>
      <c r="F33" s="41">
        <v>3.8985000000000003</v>
      </c>
      <c r="G33" s="41">
        <v>4.0190999999999999</v>
      </c>
      <c r="H33" s="29">
        <v>3.0934974990380892E-2</v>
      </c>
      <c r="I33" s="54">
        <v>-55.872000000000185</v>
      </c>
      <c r="J33" s="54">
        <v>287.42399999999941</v>
      </c>
      <c r="L33" s="43">
        <f t="shared" si="1"/>
        <v>21131983.358275127</v>
      </c>
      <c r="M33" s="44"/>
      <c r="N33" s="57">
        <v>18381781.203726571</v>
      </c>
      <c r="R33" s="50"/>
      <c r="S33" s="50"/>
      <c r="T33" s="50"/>
      <c r="U33" s="50"/>
      <c r="V33" s="50"/>
    </row>
    <row r="34" spans="1:22" x14ac:dyDescent="0.2">
      <c r="A34" s="1">
        <v>9</v>
      </c>
      <c r="B34" s="52">
        <v>302</v>
      </c>
      <c r="C34" s="56" t="s">
        <v>44</v>
      </c>
      <c r="D34" s="53">
        <v>1612.6824266887329</v>
      </c>
      <c r="E34" s="53"/>
      <c r="F34" s="41">
        <v>4.2269999999999994</v>
      </c>
      <c r="G34" s="41">
        <v>4.1683000000000003</v>
      </c>
      <c r="H34" s="29">
        <v>-1.3886917435533275E-2</v>
      </c>
      <c r="I34" s="54">
        <v>-26.112000000000055</v>
      </c>
      <c r="J34" s="54">
        <v>-86.591999999998194</v>
      </c>
      <c r="L34" s="43">
        <f t="shared" si="1"/>
        <v>12906516.78559996</v>
      </c>
      <c r="M34" s="44"/>
      <c r="N34" s="57">
        <v>11226195.61961483</v>
      </c>
      <c r="R34" s="50"/>
      <c r="S34" s="50"/>
      <c r="T34" s="50"/>
      <c r="U34" s="50"/>
      <c r="V34" s="50"/>
    </row>
    <row r="35" spans="1:22" x14ac:dyDescent="0.2">
      <c r="B35" s="59" t="s">
        <v>45</v>
      </c>
      <c r="D35" s="53"/>
      <c r="E35" s="53"/>
      <c r="F35" s="41"/>
      <c r="G35" s="41"/>
      <c r="H35" s="29"/>
      <c r="I35" s="54"/>
      <c r="J35" s="54"/>
      <c r="K35" s="60"/>
      <c r="L35" s="61"/>
      <c r="M35" s="62"/>
      <c r="N35" s="61"/>
      <c r="R35" s="50"/>
      <c r="S35" s="50"/>
      <c r="T35" s="50"/>
      <c r="U35" s="50"/>
      <c r="V35" s="50"/>
    </row>
    <row r="36" spans="1:22" x14ac:dyDescent="0.2">
      <c r="A36" s="1">
        <v>9</v>
      </c>
      <c r="B36" s="52">
        <v>541</v>
      </c>
      <c r="C36" s="56" t="s">
        <v>46</v>
      </c>
      <c r="D36" s="53">
        <v>975.1428345501223</v>
      </c>
      <c r="E36" s="53"/>
      <c r="F36" s="41">
        <v>1.8600000000000002E-2</v>
      </c>
      <c r="G36" s="41">
        <v>1.8600000000000002E-2</v>
      </c>
      <c r="H36" s="29">
        <v>0</v>
      </c>
      <c r="I36" s="54">
        <v>-35.999999999999993</v>
      </c>
      <c r="J36" s="54">
        <v>35.999999999999993</v>
      </c>
      <c r="L36" s="43">
        <f>G36*D36*1920*125</f>
        <v>4353037.6134317461</v>
      </c>
      <c r="M36" s="44"/>
      <c r="N36" s="57">
        <v>3684401.6746374182</v>
      </c>
      <c r="R36" s="50"/>
      <c r="S36" s="50"/>
      <c r="T36" s="50"/>
      <c r="U36" s="50"/>
      <c r="V36" s="50"/>
    </row>
    <row r="37" spans="1:22" s="6" customFormat="1" x14ac:dyDescent="0.2">
      <c r="A37" s="1">
        <v>9</v>
      </c>
      <c r="B37" s="52">
        <v>551</v>
      </c>
      <c r="C37" s="56" t="s">
        <v>47</v>
      </c>
      <c r="D37" s="53">
        <v>620.79806982076559</v>
      </c>
      <c r="E37" s="53"/>
      <c r="F37" s="41">
        <v>3.1100000000000003E-2</v>
      </c>
      <c r="G37" s="41">
        <v>2.7900000000000001E-2</v>
      </c>
      <c r="H37" s="29">
        <v>-0.10289389067524124</v>
      </c>
      <c r="I37" s="54">
        <v>-167.99999999999991</v>
      </c>
      <c r="J37" s="54">
        <v>-600.00000000000045</v>
      </c>
      <c r="L37" s="43">
        <f>G37*D37*1920*125</f>
        <v>4156863.875519847</v>
      </c>
      <c r="M37" s="44"/>
      <c r="N37" s="57">
        <v>3592930.9088946627</v>
      </c>
      <c r="R37" s="50"/>
      <c r="S37" s="50"/>
      <c r="T37" s="50"/>
      <c r="U37" s="50"/>
      <c r="V37" s="50"/>
    </row>
    <row r="38" spans="1:22" x14ac:dyDescent="0.2">
      <c r="A38" s="1">
        <v>9</v>
      </c>
      <c r="B38" s="52">
        <v>540</v>
      </c>
      <c r="C38" s="56" t="s">
        <v>48</v>
      </c>
      <c r="D38" s="53">
        <v>972.29918805758791</v>
      </c>
      <c r="E38" s="53"/>
      <c r="F38" s="41">
        <v>4.6300000000000001E-2</v>
      </c>
      <c r="G38" s="41">
        <v>4.2199999999999994E-2</v>
      </c>
      <c r="H38" s="29">
        <v>-8.8552915766738849E-2</v>
      </c>
      <c r="I38" s="54">
        <v>-240.00000000000011</v>
      </c>
      <c r="J38" s="54">
        <v>-744.00000000000148</v>
      </c>
      <c r="L38" s="43">
        <f>G38*D38*1920*125</f>
        <v>9847446.1766472477</v>
      </c>
      <c r="M38" s="44"/>
      <c r="N38" s="57">
        <v>8642650.8067413345</v>
      </c>
      <c r="R38" s="50"/>
      <c r="S38" s="50"/>
      <c r="T38" s="50"/>
      <c r="U38" s="50"/>
      <c r="V38" s="50"/>
    </row>
    <row r="39" spans="1:22" x14ac:dyDescent="0.2">
      <c r="A39" s="1">
        <v>9</v>
      </c>
      <c r="B39" s="52">
        <v>550</v>
      </c>
      <c r="C39" s="56" t="s">
        <v>49</v>
      </c>
      <c r="D39" s="53">
        <v>615.45172247972221</v>
      </c>
      <c r="E39" s="53"/>
      <c r="F39" s="41">
        <v>7.2500000000000009E-2</v>
      </c>
      <c r="G39" s="41">
        <v>7.1400000000000005E-2</v>
      </c>
      <c r="H39" s="29">
        <v>-1.5172413793103523E-2</v>
      </c>
      <c r="I39" s="54">
        <v>-252.00000000000003</v>
      </c>
      <c r="J39" s="54">
        <v>-12.000000000000881</v>
      </c>
      <c r="L39" s="43">
        <f>G39*D39*1920*125</f>
        <v>10546380.716412522</v>
      </c>
      <c r="M39" s="44"/>
      <c r="N39" s="57">
        <v>9341818.6051752083</v>
      </c>
      <c r="R39" s="50"/>
      <c r="S39" s="50"/>
      <c r="T39" s="50"/>
      <c r="U39" s="50"/>
      <c r="V39" s="50"/>
    </row>
    <row r="40" spans="1:22" x14ac:dyDescent="0.2">
      <c r="B40" s="52"/>
      <c r="D40" s="53"/>
      <c r="E40" s="53"/>
      <c r="F40" s="41"/>
      <c r="G40" s="41"/>
      <c r="H40" s="29"/>
      <c r="I40" s="54"/>
      <c r="J40" s="54"/>
      <c r="L40" s="43"/>
      <c r="M40" s="44"/>
      <c r="N40" s="43"/>
      <c r="R40" s="50"/>
      <c r="S40" s="50"/>
      <c r="T40" s="50"/>
      <c r="U40" s="50"/>
      <c r="V40" s="50"/>
    </row>
    <row r="41" spans="1:22" ht="15" x14ac:dyDescent="0.25">
      <c r="A41" s="32">
        <v>4</v>
      </c>
      <c r="B41" s="45" t="s">
        <v>50</v>
      </c>
      <c r="C41" s="46"/>
      <c r="D41" s="34">
        <f>SUM(D43:D86)</f>
        <v>370676.55267205223</v>
      </c>
      <c r="E41" s="34"/>
      <c r="F41" s="35">
        <f t="array" ref="F41">SUM($D43:$D86*F43:F86)/$D41</f>
        <v>0.6250805228462103</v>
      </c>
      <c r="G41" s="35">
        <f t="array" ref="G41">SUM($D43:$D86*G43:G86)/$D41</f>
        <v>0.6205873401335974</v>
      </c>
      <c r="H41" s="47">
        <f>G41/F41-1</f>
        <v>-7.1881662416128922E-3</v>
      </c>
      <c r="I41" s="37">
        <f t="array" ref="I41">SUM($D43:$D86*I43:I86)/$D41</f>
        <v>-2.4773134209492444</v>
      </c>
      <c r="J41" s="37">
        <f t="array" ref="J41">SUM($D43:$D86*J43:J86)/$D41</f>
        <v>-6.1326785261704178</v>
      </c>
      <c r="K41" s="48"/>
      <c r="L41" s="39">
        <f>G41*D41*1920</f>
        <v>441671377.67546922</v>
      </c>
      <c r="M41" s="40"/>
      <c r="N41" s="39">
        <f>SUM(N43:N86)</f>
        <v>310256551.88550162</v>
      </c>
      <c r="R41" s="50"/>
      <c r="S41" s="50"/>
      <c r="T41" s="50"/>
      <c r="U41" s="50"/>
      <c r="V41" s="50"/>
    </row>
    <row r="42" spans="1:22" x14ac:dyDescent="0.2">
      <c r="B42" s="52"/>
      <c r="D42" s="53"/>
      <c r="E42" s="53"/>
      <c r="F42" s="41"/>
      <c r="G42" s="41"/>
      <c r="H42" s="29"/>
      <c r="I42" s="54"/>
      <c r="J42" s="54"/>
      <c r="L42" s="43"/>
      <c r="M42" s="44"/>
      <c r="N42" s="43"/>
      <c r="R42" s="50"/>
      <c r="S42" s="50"/>
      <c r="T42" s="50"/>
      <c r="U42" s="50"/>
      <c r="V42" s="50"/>
    </row>
    <row r="43" spans="1:22" s="50" customFormat="1" x14ac:dyDescent="0.2">
      <c r="A43" s="1"/>
      <c r="B43" s="52">
        <v>7204</v>
      </c>
      <c r="C43" s="56" t="s">
        <v>51</v>
      </c>
      <c r="D43" s="53">
        <v>211.16683180257129</v>
      </c>
      <c r="E43" s="53"/>
      <c r="F43" s="41">
        <v>0.1225</v>
      </c>
      <c r="G43" s="41">
        <v>0.13719999999999999</v>
      </c>
      <c r="H43" s="29">
        <v>0.11999999999999988</v>
      </c>
      <c r="I43" s="54">
        <v>14.111999999999991</v>
      </c>
      <c r="J43" s="54">
        <v>14.111999999999991</v>
      </c>
      <c r="K43" s="6"/>
      <c r="L43" s="43">
        <f t="shared" ref="L43:L86" si="2">G43*D43*1920</f>
        <v>55626.411500760536</v>
      </c>
      <c r="M43" s="44"/>
      <c r="N43" s="57">
        <v>0</v>
      </c>
    </row>
    <row r="44" spans="1:22" s="50" customFormat="1" x14ac:dyDescent="0.2">
      <c r="A44" s="1"/>
      <c r="B44" s="52">
        <v>7205</v>
      </c>
      <c r="C44" s="56" t="s">
        <v>52</v>
      </c>
      <c r="D44" s="53">
        <v>0</v>
      </c>
      <c r="E44" s="53"/>
      <c r="F44" s="41">
        <v>0.1225</v>
      </c>
      <c r="G44" s="41">
        <v>0.13719999999999999</v>
      </c>
      <c r="H44" s="29">
        <v>0.11999999999999988</v>
      </c>
      <c r="I44" s="54">
        <v>14.111999999999991</v>
      </c>
      <c r="J44" s="54">
        <v>14.111999999999991</v>
      </c>
      <c r="K44" s="6"/>
      <c r="L44" s="43">
        <f t="shared" si="2"/>
        <v>0</v>
      </c>
      <c r="M44" s="44"/>
      <c r="N44" s="57">
        <v>0</v>
      </c>
    </row>
    <row r="45" spans="1:22" s="50" customFormat="1" x14ac:dyDescent="0.2">
      <c r="A45" s="1">
        <v>1</v>
      </c>
      <c r="B45" s="52">
        <v>5308</v>
      </c>
      <c r="C45" s="56" t="s">
        <v>53</v>
      </c>
      <c r="D45" s="53">
        <v>5391.5327681462504</v>
      </c>
      <c r="E45" s="53"/>
      <c r="F45" s="41">
        <v>0.315</v>
      </c>
      <c r="G45" s="41">
        <v>0.32389999999999997</v>
      </c>
      <c r="H45" s="29">
        <v>2.8253968253968198E-2</v>
      </c>
      <c r="I45" s="54">
        <v>10.46400000000002</v>
      </c>
      <c r="J45" s="54">
        <v>6.62399999999991</v>
      </c>
      <c r="K45" s="6"/>
      <c r="L45" s="43">
        <f t="shared" si="2"/>
        <v>3352929.5301169353</v>
      </c>
      <c r="M45" s="55"/>
      <c r="N45" s="57">
        <v>1743657.9283186994</v>
      </c>
    </row>
    <row r="46" spans="1:22" s="50" customFormat="1" x14ac:dyDescent="0.2">
      <c r="A46" s="1">
        <v>1</v>
      </c>
      <c r="B46" s="52">
        <v>6203</v>
      </c>
      <c r="C46" s="56" t="s">
        <v>54</v>
      </c>
      <c r="D46" s="53">
        <v>3780.9963924128842</v>
      </c>
      <c r="E46" s="53"/>
      <c r="F46" s="41">
        <v>0.3644</v>
      </c>
      <c r="G46" s="41">
        <v>0.35799999999999998</v>
      </c>
      <c r="H46" s="29">
        <v>-1.7563117453348043E-2</v>
      </c>
      <c r="I46" s="54">
        <v>0.76799999999999535</v>
      </c>
      <c r="J46" s="54">
        <v>-13.056000000000028</v>
      </c>
      <c r="K46" s="6"/>
      <c r="L46" s="43">
        <f t="shared" si="2"/>
        <v>2598905.6802889202</v>
      </c>
      <c r="M46" s="55"/>
      <c r="N46" s="57">
        <v>1448730.2074734573</v>
      </c>
    </row>
    <row r="47" spans="1:22" s="50" customFormat="1" x14ac:dyDescent="0.2">
      <c r="A47" s="1">
        <v>1</v>
      </c>
      <c r="B47" s="52">
        <v>7203</v>
      </c>
      <c r="C47" s="56" t="s">
        <v>55</v>
      </c>
      <c r="D47" s="53">
        <v>150.41965367747889</v>
      </c>
      <c r="E47" s="53"/>
      <c r="F47" s="41">
        <v>0.37130000000000002</v>
      </c>
      <c r="G47" s="41">
        <v>0.3634</v>
      </c>
      <c r="H47" s="29">
        <v>-2.1276595744680882E-2</v>
      </c>
      <c r="I47" s="54">
        <v>-3.6479999999999979</v>
      </c>
      <c r="J47" s="54">
        <v>-11.520000000000037</v>
      </c>
      <c r="K47" s="6"/>
      <c r="L47" s="43">
        <f t="shared" si="2"/>
        <v>104952.00412108</v>
      </c>
      <c r="M47" s="44"/>
      <c r="N47" s="57">
        <v>59027.848966128389</v>
      </c>
    </row>
    <row r="48" spans="1:22" s="50" customFormat="1" x14ac:dyDescent="0.2">
      <c r="A48" s="1">
        <v>1</v>
      </c>
      <c r="B48" s="52">
        <v>4504</v>
      </c>
      <c r="C48" s="56" t="s">
        <v>56</v>
      </c>
      <c r="D48" s="53">
        <v>3554.2053883503349</v>
      </c>
      <c r="E48" s="53"/>
      <c r="F48" s="41">
        <v>0.36940000000000001</v>
      </c>
      <c r="G48" s="41">
        <v>0.36449999999999999</v>
      </c>
      <c r="H48" s="29">
        <v>-1.3264753654575023E-2</v>
      </c>
      <c r="I48" s="54">
        <v>3.4559999999999924</v>
      </c>
      <c r="J48" s="54">
        <v>-12.864000000000022</v>
      </c>
      <c r="K48" s="6"/>
      <c r="L48" s="43">
        <f t="shared" si="2"/>
        <v>2487375.0989830983</v>
      </c>
      <c r="M48" s="55"/>
      <c r="N48" s="57">
        <v>1399713.1853300938</v>
      </c>
    </row>
    <row r="49" spans="1:14" s="50" customFormat="1" x14ac:dyDescent="0.2">
      <c r="A49" s="1">
        <v>1</v>
      </c>
      <c r="B49" s="52">
        <v>3905</v>
      </c>
      <c r="C49" s="56" t="s">
        <v>57</v>
      </c>
      <c r="D49" s="53">
        <v>153243.27725977599</v>
      </c>
      <c r="E49" s="53"/>
      <c r="F49" s="41">
        <v>0.39189999999999997</v>
      </c>
      <c r="G49" s="41">
        <v>0.40089999999999998</v>
      </c>
      <c r="H49" s="29">
        <v>2.2965042102577105E-2</v>
      </c>
      <c r="I49" s="54">
        <v>7.6800000000000335</v>
      </c>
      <c r="J49" s="54">
        <v>9.5999999999999819</v>
      </c>
      <c r="K49" s="6"/>
      <c r="L49" s="43">
        <f t="shared" si="2"/>
        <v>117955641.31861286</v>
      </c>
      <c r="M49" s="55"/>
      <c r="N49" s="57">
        <v>70042524.693798214</v>
      </c>
    </row>
    <row r="50" spans="1:14" s="50" customFormat="1" x14ac:dyDescent="0.2">
      <c r="A50" s="1">
        <v>1</v>
      </c>
      <c r="B50" s="52">
        <v>6704</v>
      </c>
      <c r="C50" s="56" t="s">
        <v>58</v>
      </c>
      <c r="D50" s="53">
        <v>1650.4505480749929</v>
      </c>
      <c r="E50" s="53"/>
      <c r="F50" s="41">
        <v>0.39660000000000001</v>
      </c>
      <c r="G50" s="41">
        <v>0.41439999999999999</v>
      </c>
      <c r="H50" s="29">
        <v>4.4881492687846691E-2</v>
      </c>
      <c r="I50" s="54">
        <v>10.271999999999988</v>
      </c>
      <c r="J50" s="54">
        <v>23.903999999999979</v>
      </c>
      <c r="K50" s="6"/>
      <c r="L50" s="43">
        <f t="shared" si="2"/>
        <v>1313177.677674772</v>
      </c>
      <c r="M50" s="44"/>
      <c r="N50" s="57">
        <v>792143.37917979364</v>
      </c>
    </row>
    <row r="51" spans="1:14" s="50" customFormat="1" x14ac:dyDescent="0.2">
      <c r="A51" s="1">
        <v>1</v>
      </c>
      <c r="B51" s="52">
        <v>6208</v>
      </c>
      <c r="C51" s="56" t="s">
        <v>59</v>
      </c>
      <c r="D51" s="53">
        <v>1989.2088771931469</v>
      </c>
      <c r="E51" s="53"/>
      <c r="F51" s="41">
        <v>0.65749999999999997</v>
      </c>
      <c r="G51" s="41">
        <v>0.63729999999999998</v>
      </c>
      <c r="H51" s="29">
        <v>-3.0722433460076082E-2</v>
      </c>
      <c r="I51" s="54">
        <v>-2.4000000000000021</v>
      </c>
      <c r="J51" s="54">
        <v>-36.383999999999986</v>
      </c>
      <c r="K51" s="6"/>
      <c r="L51" s="43">
        <f t="shared" si="2"/>
        <v>2434027.8094755695</v>
      </c>
      <c r="M51" s="55"/>
      <c r="N51" s="57">
        <v>1725260.9104150988</v>
      </c>
    </row>
    <row r="52" spans="1:14" s="50" customFormat="1" x14ac:dyDescent="0.2">
      <c r="A52" s="1">
        <v>1</v>
      </c>
      <c r="B52" s="52">
        <v>7309</v>
      </c>
      <c r="C52" s="56" t="s">
        <v>60</v>
      </c>
      <c r="D52" s="53">
        <v>101.59515053622739</v>
      </c>
      <c r="E52" s="53"/>
      <c r="F52" s="41">
        <v>0.67060000000000008</v>
      </c>
      <c r="G52" s="41">
        <v>0.65880000000000005</v>
      </c>
      <c r="H52" s="29">
        <v>-1.7596182523113679E-2</v>
      </c>
      <c r="I52" s="54">
        <v>-0.19200000000003214</v>
      </c>
      <c r="J52" s="54">
        <v>-22.464000000000031</v>
      </c>
      <c r="K52" s="6"/>
      <c r="L52" s="43">
        <f t="shared" si="2"/>
        <v>128507.29953267191</v>
      </c>
      <c r="M52" s="44"/>
      <c r="N52" s="57">
        <v>91842.146126542269</v>
      </c>
    </row>
    <row r="53" spans="1:14" s="50" customFormat="1" x14ac:dyDescent="0.2">
      <c r="A53" s="1">
        <v>1</v>
      </c>
      <c r="B53" s="52">
        <v>3406</v>
      </c>
      <c r="C53" s="56" t="s">
        <v>61</v>
      </c>
      <c r="D53" s="53">
        <v>4741.4654115785124</v>
      </c>
      <c r="E53" s="53"/>
      <c r="F53" s="41">
        <v>0.6745000000000001</v>
      </c>
      <c r="G53" s="41">
        <v>0.6673</v>
      </c>
      <c r="H53" s="29">
        <v>-1.0674573758339689E-2</v>
      </c>
      <c r="I53" s="54">
        <v>-8.1600000000000605</v>
      </c>
      <c r="J53" s="54">
        <v>-5.6640000000001223</v>
      </c>
      <c r="K53" s="6"/>
      <c r="L53" s="43">
        <f t="shared" si="2"/>
        <v>6074841.3487609755</v>
      </c>
      <c r="M53" s="55"/>
      <c r="N53" s="57">
        <v>4350908.25040616</v>
      </c>
    </row>
    <row r="54" spans="1:14" s="50" customFormat="1" x14ac:dyDescent="0.2">
      <c r="A54" s="1">
        <v>1</v>
      </c>
      <c r="B54" s="52">
        <v>4905</v>
      </c>
      <c r="C54" s="56" t="s">
        <v>62</v>
      </c>
      <c r="D54" s="53">
        <v>15967.656741898791</v>
      </c>
      <c r="E54" s="53"/>
      <c r="F54" s="41">
        <v>0.93189999999999995</v>
      </c>
      <c r="G54" s="41">
        <v>0.85719999999999996</v>
      </c>
      <c r="H54" s="29">
        <v>-8.0158815323532528E-2</v>
      </c>
      <c r="I54" s="54">
        <v>-42.336000000000027</v>
      </c>
      <c r="J54" s="54">
        <v>-101.08799999999995</v>
      </c>
      <c r="K54" s="6"/>
      <c r="L54" s="43">
        <f t="shared" si="2"/>
        <v>26279952.689578831</v>
      </c>
      <c r="M54" s="55"/>
      <c r="N54" s="57">
        <v>19928034.166601963</v>
      </c>
    </row>
    <row r="55" spans="1:14" s="50" customFormat="1" x14ac:dyDescent="0.2">
      <c r="A55" s="1">
        <v>1</v>
      </c>
      <c r="B55" s="52">
        <v>6705</v>
      </c>
      <c r="C55" s="56" t="s">
        <v>63</v>
      </c>
      <c r="D55" s="53">
        <v>990.38390449280234</v>
      </c>
      <c r="E55" s="53"/>
      <c r="F55" s="41">
        <v>1.516</v>
      </c>
      <c r="G55" s="41">
        <v>1.4799</v>
      </c>
      <c r="H55" s="29">
        <v>-2.381266490765177E-2</v>
      </c>
      <c r="I55" s="54">
        <v>-22.368000000000041</v>
      </c>
      <c r="J55" s="54">
        <v>-46.944000000000003</v>
      </c>
      <c r="K55" s="6"/>
      <c r="L55" s="43">
        <f t="shared" si="2"/>
        <v>2814084.7492970843</v>
      </c>
      <c r="M55" s="55"/>
      <c r="N55" s="57">
        <v>2305410.2651899047</v>
      </c>
    </row>
    <row r="56" spans="1:14" s="50" customFormat="1" x14ac:dyDescent="0.2">
      <c r="A56" s="1">
        <v>1</v>
      </c>
      <c r="B56" s="52">
        <v>6809</v>
      </c>
      <c r="C56" s="56" t="s">
        <v>64</v>
      </c>
      <c r="D56" s="53">
        <v>48.15553421986224</v>
      </c>
      <c r="E56" s="53"/>
      <c r="F56" s="41">
        <v>9.6073000000000004</v>
      </c>
      <c r="G56" s="41">
        <v>8.8117000000000001</v>
      </c>
      <c r="H56" s="29">
        <v>-8.2812028353439593E-2</v>
      </c>
      <c r="I56" s="54">
        <v>-660.48000000000013</v>
      </c>
      <c r="J56" s="54">
        <v>-867.07200000000046</v>
      </c>
      <c r="K56" s="6"/>
      <c r="L56" s="43">
        <f t="shared" si="2"/>
        <v>814717.67209950741</v>
      </c>
      <c r="M56" s="44"/>
      <c r="N56" s="57">
        <v>724069.20137136825</v>
      </c>
    </row>
    <row r="57" spans="1:14" s="50" customFormat="1" x14ac:dyDescent="0.2">
      <c r="A57" s="1">
        <v>1</v>
      </c>
      <c r="B57" s="52">
        <v>6707</v>
      </c>
      <c r="C57" s="56" t="s">
        <v>65</v>
      </c>
      <c r="D57" s="53">
        <v>27.920814191840382</v>
      </c>
      <c r="E57" s="53"/>
      <c r="F57" s="41">
        <v>25.717899999999997</v>
      </c>
      <c r="G57" s="41">
        <v>25.899000000000001</v>
      </c>
      <c r="H57" s="29">
        <v>7.0417880153512691E-3</v>
      </c>
      <c r="I57" s="54">
        <v>-218.3999999999987</v>
      </c>
      <c r="J57" s="54">
        <v>566.1120000000069</v>
      </c>
      <c r="K57" s="6"/>
      <c r="L57" s="43">
        <f t="shared" si="2"/>
        <v>1388392.6401685902</v>
      </c>
      <c r="M57" s="44"/>
      <c r="N57" s="57">
        <v>1246494.8810245241</v>
      </c>
    </row>
    <row r="58" spans="1:14" s="50" customFormat="1" x14ac:dyDescent="0.2">
      <c r="A58" s="1">
        <v>2</v>
      </c>
      <c r="B58" s="52">
        <v>6204</v>
      </c>
      <c r="C58" s="56" t="s">
        <v>66</v>
      </c>
      <c r="D58" s="53">
        <v>7257.4621406095721</v>
      </c>
      <c r="E58" s="53"/>
      <c r="F58" s="41">
        <v>0.41300000000000003</v>
      </c>
      <c r="G58" s="41">
        <v>0.42879999999999996</v>
      </c>
      <c r="H58" s="29">
        <v>3.8256658595641424E-2</v>
      </c>
      <c r="I58" s="54">
        <v>8.7359999999999438</v>
      </c>
      <c r="J58" s="54">
        <v>21.599999999999913</v>
      </c>
      <c r="K58" s="6"/>
      <c r="L58" s="43">
        <f t="shared" si="2"/>
        <v>5975039.5505152978</v>
      </c>
      <c r="M58" s="55"/>
      <c r="N58" s="57">
        <v>3664588.7392491098</v>
      </c>
    </row>
    <row r="59" spans="1:14" s="50" customFormat="1" x14ac:dyDescent="0.2">
      <c r="A59" s="1">
        <v>2</v>
      </c>
      <c r="B59" s="52">
        <v>3409</v>
      </c>
      <c r="C59" s="56" t="s">
        <v>67</v>
      </c>
      <c r="D59" s="53">
        <v>105.201023108922</v>
      </c>
      <c r="E59" s="53"/>
      <c r="F59" s="41">
        <v>0.46549999999999997</v>
      </c>
      <c r="G59" s="41">
        <v>0.47509999999999997</v>
      </c>
      <c r="H59" s="29">
        <v>2.0622986036519908E-2</v>
      </c>
      <c r="I59" s="54">
        <v>4.7039999999999882</v>
      </c>
      <c r="J59" s="54">
        <v>13.728000000000007</v>
      </c>
      <c r="K59" s="6"/>
      <c r="L59" s="43">
        <f t="shared" si="2"/>
        <v>95963.531671773773</v>
      </c>
      <c r="M59" s="55"/>
      <c r="N59" s="57">
        <v>61557.040515171764</v>
      </c>
    </row>
    <row r="60" spans="1:14" s="50" customFormat="1" x14ac:dyDescent="0.2">
      <c r="A60" s="1">
        <v>2</v>
      </c>
      <c r="B60" s="52">
        <v>6206</v>
      </c>
      <c r="C60" s="56" t="s">
        <v>68</v>
      </c>
      <c r="D60" s="53">
        <v>2091.185126306711</v>
      </c>
      <c r="E60" s="53"/>
      <c r="F60" s="41">
        <v>0.53879999999999995</v>
      </c>
      <c r="G60" s="41">
        <v>0.55679999999999996</v>
      </c>
      <c r="H60" s="29">
        <v>3.3407572383073569E-2</v>
      </c>
      <c r="I60" s="54">
        <v>5.567999999999973</v>
      </c>
      <c r="J60" s="54">
        <v>28.992000000000058</v>
      </c>
      <c r="K60" s="6"/>
      <c r="L60" s="43">
        <f t="shared" si="2"/>
        <v>2235594.0063889474</v>
      </c>
      <c r="M60" s="55"/>
      <c r="N60" s="57">
        <v>1519216.2157856268</v>
      </c>
    </row>
    <row r="61" spans="1:14" s="50" customFormat="1" x14ac:dyDescent="0.2">
      <c r="A61" s="1">
        <v>2</v>
      </c>
      <c r="B61" s="52">
        <v>6509</v>
      </c>
      <c r="C61" s="56" t="s">
        <v>69</v>
      </c>
      <c r="D61" s="53">
        <v>29170.363798284561</v>
      </c>
      <c r="E61" s="53"/>
      <c r="F61" s="41">
        <v>0.68130000000000002</v>
      </c>
      <c r="G61" s="41">
        <v>0.65579999999999994</v>
      </c>
      <c r="H61" s="29">
        <v>-3.7428445618670314E-2</v>
      </c>
      <c r="I61" s="54">
        <v>-12.096</v>
      </c>
      <c r="J61" s="54">
        <v>-36.864000000000146</v>
      </c>
      <c r="K61" s="6"/>
      <c r="L61" s="43">
        <f t="shared" si="2"/>
        <v>36729455.191516824</v>
      </c>
      <c r="M61" s="44"/>
      <c r="N61" s="57">
        <v>26217146.832829814</v>
      </c>
    </row>
    <row r="62" spans="1:14" s="50" customFormat="1" x14ac:dyDescent="0.2">
      <c r="A62" s="1">
        <v>3</v>
      </c>
      <c r="B62" s="52">
        <v>5207</v>
      </c>
      <c r="C62" s="56" t="s">
        <v>70</v>
      </c>
      <c r="D62" s="53">
        <v>1364.0411561158887</v>
      </c>
      <c r="E62" s="53"/>
      <c r="F62" s="41">
        <v>0.44379999999999997</v>
      </c>
      <c r="G62" s="41">
        <v>0.43540000000000001</v>
      </c>
      <c r="H62" s="29">
        <v>-1.8927444794952564E-2</v>
      </c>
      <c r="I62" s="54">
        <v>-1.3439999999999586</v>
      </c>
      <c r="J62" s="54">
        <v>-14.78399999999997</v>
      </c>
      <c r="K62" s="6"/>
      <c r="L62" s="43">
        <f t="shared" si="2"/>
        <v>1140294.7571958874</v>
      </c>
      <c r="M62" s="55"/>
      <c r="N62" s="57">
        <v>704727.82574545185</v>
      </c>
    </row>
    <row r="63" spans="1:14" s="50" customFormat="1" x14ac:dyDescent="0.2">
      <c r="A63" s="1">
        <v>3</v>
      </c>
      <c r="B63" s="52">
        <v>6205</v>
      </c>
      <c r="C63" s="56" t="s">
        <v>71</v>
      </c>
      <c r="D63" s="53">
        <v>3339.5854700936325</v>
      </c>
      <c r="E63" s="53"/>
      <c r="F63" s="41">
        <v>0.53520000000000001</v>
      </c>
      <c r="G63" s="41">
        <v>0.52370000000000005</v>
      </c>
      <c r="H63" s="29">
        <v>-2.1487294469357154E-2</v>
      </c>
      <c r="I63" s="54">
        <v>-4.1279999999999983</v>
      </c>
      <c r="J63" s="54">
        <v>-17.951999999999913</v>
      </c>
      <c r="K63" s="6"/>
      <c r="L63" s="43">
        <f t="shared" si="2"/>
        <v>3357966.5485210284</v>
      </c>
      <c r="M63" s="55"/>
      <c r="N63" s="57">
        <v>2234192.2974987943</v>
      </c>
    </row>
    <row r="64" spans="1:14" s="50" customFormat="1" x14ac:dyDescent="0.2">
      <c r="A64" s="1">
        <v>3</v>
      </c>
      <c r="B64" s="52">
        <v>6709</v>
      </c>
      <c r="C64" s="56" t="s">
        <v>72</v>
      </c>
      <c r="D64" s="53">
        <v>3316.1701642535086</v>
      </c>
      <c r="E64" s="53"/>
      <c r="F64" s="41">
        <v>0.65440000000000009</v>
      </c>
      <c r="G64" s="41">
        <v>0.63749999999999996</v>
      </c>
      <c r="H64" s="29">
        <v>-2.5825183374083349E-2</v>
      </c>
      <c r="I64" s="54">
        <v>-10.367999999999977</v>
      </c>
      <c r="J64" s="54">
        <v>-22.080000000000286</v>
      </c>
      <c r="K64" s="6"/>
      <c r="L64" s="43">
        <f t="shared" si="2"/>
        <v>4058992.2810462946</v>
      </c>
      <c r="M64" s="44"/>
      <c r="N64" s="57">
        <v>2873250.8041968322</v>
      </c>
    </row>
    <row r="65" spans="1:22" s="50" customFormat="1" x14ac:dyDescent="0.2">
      <c r="A65" s="1">
        <v>3</v>
      </c>
      <c r="B65" s="52">
        <v>7308</v>
      </c>
      <c r="C65" s="56" t="s">
        <v>73</v>
      </c>
      <c r="D65" s="53">
        <v>3716.4374352937407</v>
      </c>
      <c r="E65" s="53"/>
      <c r="F65" s="41">
        <v>0.69070000000000009</v>
      </c>
      <c r="G65" s="41">
        <v>0.68059999999999998</v>
      </c>
      <c r="H65" s="29">
        <v>-1.462284638772271E-2</v>
      </c>
      <c r="I65" s="54">
        <v>-10.848000000000031</v>
      </c>
      <c r="J65" s="54">
        <v>-8.5440000000001781</v>
      </c>
      <c r="K65" s="6"/>
      <c r="L65" s="43">
        <f t="shared" si="2"/>
        <v>4856462.0514449654</v>
      </c>
      <c r="M65" s="44"/>
      <c r="N65" s="57">
        <v>3501219.4353608647</v>
      </c>
    </row>
    <row r="66" spans="1:22" s="50" customFormat="1" x14ac:dyDescent="0.2">
      <c r="A66" s="1">
        <v>3</v>
      </c>
      <c r="B66" s="52">
        <v>6511</v>
      </c>
      <c r="C66" s="56" t="s">
        <v>74</v>
      </c>
      <c r="D66" s="53">
        <v>17979.253172274108</v>
      </c>
      <c r="E66" s="53"/>
      <c r="F66" s="41">
        <v>0.70290000000000008</v>
      </c>
      <c r="G66" s="41">
        <v>0.68870000000000009</v>
      </c>
      <c r="H66" s="29">
        <v>-2.0202020202020221E-2</v>
      </c>
      <c r="I66" s="54">
        <v>-7.5840000000000174</v>
      </c>
      <c r="J66" s="54">
        <v>-19.679999999999964</v>
      </c>
      <c r="K66" s="6"/>
      <c r="L66" s="43">
        <f t="shared" si="2"/>
        <v>23774038.386710744</v>
      </c>
      <c r="M66" s="55"/>
      <c r="N66" s="57">
        <v>17173679.069657955</v>
      </c>
    </row>
    <row r="67" spans="1:22" s="50" customFormat="1" x14ac:dyDescent="0.2">
      <c r="A67" s="1">
        <v>3</v>
      </c>
      <c r="B67" s="52">
        <v>2203</v>
      </c>
      <c r="C67" s="56" t="s">
        <v>75</v>
      </c>
      <c r="D67" s="53">
        <v>1384.5487697956628</v>
      </c>
      <c r="E67" s="53"/>
      <c r="F67" s="41">
        <v>1.1499000000000001</v>
      </c>
      <c r="G67" s="41">
        <v>1.1738999999999999</v>
      </c>
      <c r="H67" s="29">
        <v>2.0871380120010219E-2</v>
      </c>
      <c r="I67" s="54">
        <v>-9.5999999999989427E-2</v>
      </c>
      <c r="J67" s="54">
        <v>46.175999999999604</v>
      </c>
      <c r="K67" s="6"/>
      <c r="L67" s="43">
        <f t="shared" si="2"/>
        <v>3120617.8576572062</v>
      </c>
      <c r="M67" s="55"/>
      <c r="N67" s="57">
        <v>2485850.3182391827</v>
      </c>
    </row>
    <row r="68" spans="1:22" s="50" customFormat="1" x14ac:dyDescent="0.2">
      <c r="A68" s="1">
        <v>4</v>
      </c>
      <c r="B68" s="52">
        <v>6607</v>
      </c>
      <c r="C68" s="56" t="s">
        <v>76</v>
      </c>
      <c r="D68" s="53">
        <v>4342.1811408800968</v>
      </c>
      <c r="E68" s="53"/>
      <c r="F68" s="41">
        <v>0.36170000000000002</v>
      </c>
      <c r="G68" s="41">
        <v>0.3483</v>
      </c>
      <c r="H68" s="29">
        <v>-3.7047276748686797E-2</v>
      </c>
      <c r="I68" s="54">
        <v>0.95999999999998753</v>
      </c>
      <c r="J68" s="54">
        <v>-26.688000000000031</v>
      </c>
      <c r="K68" s="6"/>
      <c r="L68" s="43">
        <f t="shared" si="2"/>
        <v>2903772.8474275926</v>
      </c>
      <c r="M68" s="44"/>
      <c r="N68" s="57">
        <v>1587887.7055400561</v>
      </c>
    </row>
    <row r="69" spans="1:22" x14ac:dyDescent="0.2">
      <c r="A69" s="1">
        <v>4</v>
      </c>
      <c r="B69" s="52">
        <v>6706</v>
      </c>
      <c r="C69" s="58" t="s">
        <v>77</v>
      </c>
      <c r="D69" s="53">
        <v>505.97841958802542</v>
      </c>
      <c r="E69" s="53"/>
      <c r="F69" s="41">
        <v>0.6673</v>
      </c>
      <c r="G69" s="41">
        <v>0.65369999999999995</v>
      </c>
      <c r="H69" s="29">
        <v>-2.0380638393526218E-2</v>
      </c>
      <c r="I69" s="54">
        <v>-4.2240000000000411</v>
      </c>
      <c r="J69" s="54">
        <v>-21.888000000000069</v>
      </c>
      <c r="L69" s="43">
        <f t="shared" si="2"/>
        <v>635055.53833860904</v>
      </c>
      <c r="M69" s="44"/>
      <c r="N69" s="57">
        <v>452808.10238749027</v>
      </c>
      <c r="R69" s="50"/>
      <c r="S69" s="50"/>
      <c r="T69" s="50"/>
      <c r="U69" s="50"/>
      <c r="V69" s="50"/>
    </row>
    <row r="70" spans="1:22" s="50" customFormat="1" x14ac:dyDescent="0.2">
      <c r="A70" s="1">
        <v>4</v>
      </c>
      <c r="B70" s="52">
        <v>6209</v>
      </c>
      <c r="C70" s="58" t="s">
        <v>78</v>
      </c>
      <c r="D70" s="53">
        <v>2374.5439419442168</v>
      </c>
      <c r="E70" s="53"/>
      <c r="F70" s="41">
        <v>0.7419</v>
      </c>
      <c r="G70" s="41">
        <v>0.71710000000000007</v>
      </c>
      <c r="H70" s="29">
        <v>-3.3427685671923335E-2</v>
      </c>
      <c r="I70" s="54">
        <v>-7.6800000000000068</v>
      </c>
      <c r="J70" s="54">
        <v>-39.935999999999865</v>
      </c>
      <c r="K70" s="6"/>
      <c r="L70" s="43">
        <f t="shared" si="2"/>
        <v>3269348.0846749404</v>
      </c>
      <c r="M70" s="55"/>
      <c r="N70" s="57">
        <v>2386806.4667874477</v>
      </c>
    </row>
    <row r="71" spans="1:22" s="50" customFormat="1" x14ac:dyDescent="0.2">
      <c r="A71" s="1">
        <v>4</v>
      </c>
      <c r="B71" s="52">
        <v>2201</v>
      </c>
      <c r="C71" s="58" t="s">
        <v>79</v>
      </c>
      <c r="D71" s="53">
        <v>1124.8688316475273</v>
      </c>
      <c r="E71" s="53"/>
      <c r="F71" s="41">
        <v>0.73940000000000006</v>
      </c>
      <c r="G71" s="41">
        <v>0.80309999999999993</v>
      </c>
      <c r="H71" s="29">
        <v>8.6150933189071965E-2</v>
      </c>
      <c r="I71" s="54">
        <v>28.703999999999983</v>
      </c>
      <c r="J71" s="54">
        <v>93.599999999999767</v>
      </c>
      <c r="K71" s="6"/>
      <c r="L71" s="43">
        <f t="shared" si="2"/>
        <v>1734493.7446965678</v>
      </c>
      <c r="M71" s="55"/>
      <c r="N71" s="57">
        <v>1297144.7429520092</v>
      </c>
    </row>
    <row r="72" spans="1:22" s="50" customFormat="1" x14ac:dyDescent="0.2">
      <c r="A72" s="1">
        <v>4</v>
      </c>
      <c r="B72" s="52">
        <v>2204</v>
      </c>
      <c r="C72" s="56" t="s">
        <v>80</v>
      </c>
      <c r="D72" s="53">
        <v>225.2979338582395</v>
      </c>
      <c r="E72" s="53"/>
      <c r="F72" s="41">
        <v>0.73940000000000006</v>
      </c>
      <c r="G72" s="41">
        <v>0.80309999999999993</v>
      </c>
      <c r="H72" s="29">
        <v>8.6150933189071965E-2</v>
      </c>
      <c r="I72" s="54">
        <v>28.703999999999983</v>
      </c>
      <c r="J72" s="54">
        <v>93.599999999999767</v>
      </c>
      <c r="K72" s="6"/>
      <c r="L72" s="43">
        <f t="shared" si="2"/>
        <v>347398.59970858012</v>
      </c>
      <c r="M72" s="55"/>
      <c r="N72" s="57">
        <v>259802.76302449658</v>
      </c>
    </row>
    <row r="73" spans="1:22" x14ac:dyDescent="0.2">
      <c r="A73" s="1">
        <v>4</v>
      </c>
      <c r="B73" s="52">
        <v>6602</v>
      </c>
      <c r="C73" s="56" t="s">
        <v>81</v>
      </c>
      <c r="D73" s="53">
        <v>15181.519860094913</v>
      </c>
      <c r="E73" s="53"/>
      <c r="F73" s="41">
        <v>1.2806999999999999</v>
      </c>
      <c r="G73" s="41">
        <v>1.2732999999999999</v>
      </c>
      <c r="H73" s="29">
        <v>-5.778090106972833E-3</v>
      </c>
      <c r="I73" s="54">
        <v>-21.215999999999955</v>
      </c>
      <c r="J73" s="54">
        <v>7.0079999999998144</v>
      </c>
      <c r="L73" s="43">
        <f t="shared" si="2"/>
        <v>37114808.136688992</v>
      </c>
      <c r="M73" s="44"/>
      <c r="N73" s="57">
        <v>29872625.61880203</v>
      </c>
      <c r="R73" s="50"/>
      <c r="S73" s="50"/>
      <c r="T73" s="50"/>
      <c r="U73" s="50"/>
      <c r="V73" s="50"/>
    </row>
    <row r="74" spans="1:22" x14ac:dyDescent="0.2">
      <c r="A74" s="1">
        <v>5</v>
      </c>
      <c r="B74" s="52">
        <v>3909</v>
      </c>
      <c r="C74" s="56" t="s">
        <v>82</v>
      </c>
      <c r="D74" s="53">
        <v>3086.2097893734231</v>
      </c>
      <c r="E74" s="53"/>
      <c r="F74" s="41">
        <v>0.69369999999999998</v>
      </c>
      <c r="G74" s="41">
        <v>0.66589999999999994</v>
      </c>
      <c r="H74" s="29">
        <v>-4.0074960357503353E-2</v>
      </c>
      <c r="I74" s="54">
        <v>-19.392000000000049</v>
      </c>
      <c r="J74" s="54">
        <v>-33.984000000000037</v>
      </c>
      <c r="L74" s="43">
        <f t="shared" si="2"/>
        <v>3945805.6295880238</v>
      </c>
      <c r="M74" s="55"/>
      <c r="N74" s="57">
        <v>2826065.5124268597</v>
      </c>
      <c r="R74" s="50"/>
      <c r="S74" s="50"/>
      <c r="T74" s="50"/>
      <c r="U74" s="50"/>
      <c r="V74" s="50"/>
    </row>
    <row r="75" spans="1:22" s="50" customFormat="1" x14ac:dyDescent="0.2">
      <c r="A75" s="1">
        <v>5</v>
      </c>
      <c r="B75" s="52">
        <v>2202</v>
      </c>
      <c r="C75" s="56" t="s">
        <v>83</v>
      </c>
      <c r="D75" s="53">
        <v>600.35677779144964</v>
      </c>
      <c r="E75" s="53"/>
      <c r="F75" s="41">
        <v>1.3651</v>
      </c>
      <c r="G75" s="41">
        <v>1.3227</v>
      </c>
      <c r="H75" s="29">
        <v>-3.1059995604717616E-2</v>
      </c>
      <c r="I75" s="54">
        <v>-23.615999999999957</v>
      </c>
      <c r="J75" s="54">
        <v>-57.79200000000003</v>
      </c>
      <c r="K75" s="6"/>
      <c r="L75" s="43">
        <f t="shared" si="2"/>
        <v>1524656.4671707209</v>
      </c>
      <c r="M75" s="55"/>
      <c r="N75" s="57">
        <v>1231144.82416393</v>
      </c>
    </row>
    <row r="76" spans="1:22" x14ac:dyDescent="0.2">
      <c r="A76" s="1">
        <v>6</v>
      </c>
      <c r="B76" s="52">
        <v>4910</v>
      </c>
      <c r="C76" s="56" t="s">
        <v>84</v>
      </c>
      <c r="D76" s="53">
        <v>22684.582396105685</v>
      </c>
      <c r="E76" s="53"/>
      <c r="F76" s="41">
        <v>1.0886</v>
      </c>
      <c r="G76" s="41">
        <v>1.0803</v>
      </c>
      <c r="H76" s="29">
        <v>-7.6244717986404531E-3</v>
      </c>
      <c r="I76" s="54">
        <v>-16.991999999999994</v>
      </c>
      <c r="J76" s="54">
        <v>1.0560000000000436</v>
      </c>
      <c r="L76" s="43">
        <f t="shared" si="2"/>
        <v>47051816.376024902</v>
      </c>
      <c r="M76" s="55"/>
      <c r="N76" s="57">
        <v>37006734.8558437</v>
      </c>
      <c r="R76" s="50"/>
      <c r="S76" s="50"/>
      <c r="T76" s="50"/>
      <c r="U76" s="50"/>
      <c r="V76" s="50"/>
    </row>
    <row r="77" spans="1:22" x14ac:dyDescent="0.2">
      <c r="A77" s="1">
        <v>6</v>
      </c>
      <c r="B77" s="52">
        <v>3411</v>
      </c>
      <c r="C77" s="56" t="s">
        <v>85</v>
      </c>
      <c r="D77" s="53">
        <v>21695.443967589279</v>
      </c>
      <c r="E77" s="53"/>
      <c r="F77" s="41">
        <v>1.2366000000000001</v>
      </c>
      <c r="G77" s="41">
        <v>1.1926000000000001</v>
      </c>
      <c r="H77" s="29">
        <v>-3.5581432961345638E-2</v>
      </c>
      <c r="I77" s="54">
        <v>-16.031999999999993</v>
      </c>
      <c r="J77" s="54">
        <v>-68.448000000000079</v>
      </c>
      <c r="L77" s="43">
        <f t="shared" si="2"/>
        <v>49678054.033434197</v>
      </c>
      <c r="M77" s="55"/>
      <c r="N77" s="57">
        <v>39581737.26291959</v>
      </c>
      <c r="R77" s="50"/>
      <c r="S77" s="50"/>
      <c r="T77" s="50"/>
      <c r="U77" s="50"/>
      <c r="V77" s="50"/>
    </row>
    <row r="78" spans="1:22" x14ac:dyDescent="0.2">
      <c r="A78" s="1">
        <v>6</v>
      </c>
      <c r="B78" s="52">
        <v>6202</v>
      </c>
      <c r="C78" s="56" t="s">
        <v>86</v>
      </c>
      <c r="D78" s="53">
        <v>247.85887500721523</v>
      </c>
      <c r="E78" s="53"/>
      <c r="F78" s="41">
        <v>1.7515000000000001</v>
      </c>
      <c r="G78" s="41">
        <v>1.7071000000000001</v>
      </c>
      <c r="H78" s="29">
        <v>-2.5349700256922625E-2</v>
      </c>
      <c r="I78" s="54">
        <v>-24.575999999999905</v>
      </c>
      <c r="J78" s="54">
        <v>-60.672000000000082</v>
      </c>
      <c r="L78" s="43">
        <f t="shared" si="2"/>
        <v>812390.18020764901</v>
      </c>
      <c r="M78" s="55"/>
      <c r="N78" s="57">
        <v>673363.4801689618</v>
      </c>
      <c r="R78" s="50"/>
      <c r="S78" s="50"/>
      <c r="T78" s="50"/>
      <c r="U78" s="50"/>
      <c r="V78" s="50"/>
    </row>
    <row r="79" spans="1:22" x14ac:dyDescent="0.2">
      <c r="A79" s="1">
        <v>6</v>
      </c>
      <c r="B79" s="52">
        <v>6207</v>
      </c>
      <c r="C79" s="56" t="s">
        <v>87</v>
      </c>
      <c r="D79" s="53">
        <v>94.751451073884567</v>
      </c>
      <c r="E79" s="53"/>
      <c r="F79" s="41">
        <v>2.3346</v>
      </c>
      <c r="G79" s="41">
        <v>2.2012999999999998</v>
      </c>
      <c r="H79" s="29">
        <v>-5.7097575601816275E-2</v>
      </c>
      <c r="I79" s="54">
        <v>-95.616000000000071</v>
      </c>
      <c r="J79" s="54">
        <v>-160.32000000000031</v>
      </c>
      <c r="L79" s="43">
        <f t="shared" si="2"/>
        <v>400466.62895796879</v>
      </c>
      <c r="M79" s="55"/>
      <c r="N79" s="57">
        <v>338516.09877475211</v>
      </c>
      <c r="R79" s="50"/>
      <c r="S79" s="50"/>
      <c r="T79" s="50"/>
      <c r="U79" s="50"/>
      <c r="V79" s="50"/>
    </row>
    <row r="80" spans="1:22" x14ac:dyDescent="0.2">
      <c r="A80" s="1">
        <v>7</v>
      </c>
      <c r="B80" s="52">
        <v>6512</v>
      </c>
      <c r="C80" s="56" t="s">
        <v>88</v>
      </c>
      <c r="D80" s="53">
        <v>29379.106772964871</v>
      </c>
      <c r="E80" s="53"/>
      <c r="F80" s="41">
        <v>0.31330000000000002</v>
      </c>
      <c r="G80" s="41">
        <v>0.32619999999999999</v>
      </c>
      <c r="H80" s="29">
        <v>4.1174593041812813E-2</v>
      </c>
      <c r="I80" s="54">
        <v>9.8879999999999768</v>
      </c>
      <c r="J80" s="54">
        <v>14.87999999999996</v>
      </c>
      <c r="L80" s="43">
        <f t="shared" si="2"/>
        <v>18400252.088334989</v>
      </c>
      <c r="M80" s="55"/>
      <c r="N80" s="57">
        <v>9604062.9086818025</v>
      </c>
      <c r="R80" s="50"/>
      <c r="S80" s="50"/>
      <c r="T80" s="50"/>
      <c r="U80" s="50"/>
      <c r="V80" s="50"/>
    </row>
    <row r="81" spans="1:22" x14ac:dyDescent="0.2">
      <c r="A81" s="1">
        <v>7</v>
      </c>
      <c r="B81" s="52">
        <v>6201</v>
      </c>
      <c r="C81" s="56" t="s">
        <v>89</v>
      </c>
      <c r="D81" s="53">
        <v>591.01991740133747</v>
      </c>
      <c r="E81" s="53"/>
      <c r="F81" s="41">
        <v>1.0397000000000001</v>
      </c>
      <c r="G81" s="41">
        <v>1.0972999999999999</v>
      </c>
      <c r="H81" s="29">
        <v>5.5400596325863027E-2</v>
      </c>
      <c r="I81" s="54">
        <v>15.263999999999971</v>
      </c>
      <c r="J81" s="54">
        <v>95.32799999999979</v>
      </c>
      <c r="L81" s="43">
        <f t="shared" si="2"/>
        <v>1245170.2182998161</v>
      </c>
      <c r="M81" s="55"/>
      <c r="N81" s="57">
        <v>981411.55169930949</v>
      </c>
      <c r="R81" s="50"/>
      <c r="S81" s="50"/>
      <c r="T81" s="50"/>
      <c r="U81" s="50"/>
      <c r="V81" s="50"/>
    </row>
    <row r="82" spans="1:22" x14ac:dyDescent="0.2">
      <c r="A82" s="1">
        <v>7</v>
      </c>
      <c r="B82" s="52">
        <v>3414</v>
      </c>
      <c r="C82" s="56" t="s">
        <v>90</v>
      </c>
      <c r="D82" s="53">
        <v>1269.6638238589637</v>
      </c>
      <c r="E82" s="53"/>
      <c r="F82" s="41">
        <v>1.5924</v>
      </c>
      <c r="G82" s="41">
        <v>1.6414000000000002</v>
      </c>
      <c r="H82" s="29">
        <v>3.0771163024365888E-2</v>
      </c>
      <c r="I82" s="54">
        <v>-8.3520000000000394</v>
      </c>
      <c r="J82" s="54">
        <v>102.43200000000033</v>
      </c>
      <c r="L82" s="43">
        <f t="shared" si="2"/>
        <v>4001330.3049256383</v>
      </c>
      <c r="M82" s="55"/>
      <c r="N82" s="57">
        <v>3302023.8482895396</v>
      </c>
      <c r="R82" s="50"/>
      <c r="S82" s="50"/>
      <c r="T82" s="50"/>
      <c r="U82" s="50"/>
      <c r="V82" s="50"/>
    </row>
    <row r="83" spans="1:22" x14ac:dyDescent="0.2">
      <c r="A83" s="1">
        <v>7</v>
      </c>
      <c r="B83" s="52">
        <v>6708</v>
      </c>
      <c r="C83" s="56" t="s">
        <v>91</v>
      </c>
      <c r="D83" s="53">
        <v>10.292957846182555</v>
      </c>
      <c r="E83" s="53"/>
      <c r="F83" s="41">
        <v>20.424499999999998</v>
      </c>
      <c r="G83" s="41">
        <v>20.071899999999999</v>
      </c>
      <c r="H83" s="29">
        <v>-1.7263580503806608E-2</v>
      </c>
      <c r="I83" s="54">
        <v>-59.654400000000081</v>
      </c>
      <c r="J83" s="54">
        <v>-8.0447999999997108</v>
      </c>
      <c r="L83" s="43">
        <f t="shared" si="2"/>
        <v>396670.50353815994</v>
      </c>
      <c r="M83" s="44"/>
      <c r="N83" s="57">
        <v>355920.29146928835</v>
      </c>
      <c r="R83" s="50"/>
      <c r="S83" s="50"/>
      <c r="T83" s="50"/>
      <c r="U83" s="50"/>
      <c r="V83" s="50"/>
    </row>
    <row r="84" spans="1:22" x14ac:dyDescent="0.2">
      <c r="A84" s="1">
        <v>8</v>
      </c>
      <c r="B84" s="52">
        <v>6510</v>
      </c>
      <c r="C84" s="56" t="s">
        <v>92</v>
      </c>
      <c r="D84" s="53">
        <v>1084.2048428860073</v>
      </c>
      <c r="E84" s="53"/>
      <c r="F84" s="41">
        <v>1.0327</v>
      </c>
      <c r="G84" s="41">
        <v>0.94669999999999999</v>
      </c>
      <c r="H84" s="29">
        <v>-8.3276847099835405E-2</v>
      </c>
      <c r="I84" s="54">
        <v>-32.352000000000004</v>
      </c>
      <c r="J84" s="54">
        <v>-132.76799999999994</v>
      </c>
      <c r="L84" s="43">
        <f t="shared" si="2"/>
        <v>1970720.1115395515</v>
      </c>
      <c r="M84" s="55"/>
      <c r="N84" s="57">
        <v>1516215.8902729419</v>
      </c>
      <c r="R84" s="50"/>
      <c r="S84" s="50"/>
      <c r="T84" s="50"/>
      <c r="U84" s="50"/>
      <c r="V84" s="50"/>
    </row>
    <row r="85" spans="1:22" x14ac:dyDescent="0.2">
      <c r="A85" s="1">
        <v>8</v>
      </c>
      <c r="B85" s="52">
        <v>3412</v>
      </c>
      <c r="C85" s="56" t="s">
        <v>93</v>
      </c>
      <c r="D85" s="53">
        <v>4435.7796154149637</v>
      </c>
      <c r="E85" s="53"/>
      <c r="F85" s="41">
        <v>1.4098999999999999</v>
      </c>
      <c r="G85" s="41">
        <v>1.4621</v>
      </c>
      <c r="H85" s="29">
        <v>3.7023902404425879E-2</v>
      </c>
      <c r="I85" s="54">
        <v>-9.0240000000000187</v>
      </c>
      <c r="J85" s="54">
        <v>109.24800000000006</v>
      </c>
      <c r="L85" s="43">
        <f t="shared" si="2"/>
        <v>12452262.48134058</v>
      </c>
      <c r="M85" s="55"/>
      <c r="N85" s="57">
        <v>10153529.348123869</v>
      </c>
      <c r="R85" s="50"/>
      <c r="S85" s="50"/>
      <c r="T85" s="50"/>
      <c r="U85" s="50"/>
      <c r="V85" s="50"/>
    </row>
    <row r="86" spans="1:22" x14ac:dyDescent="0.2">
      <c r="A86" s="1">
        <v>9</v>
      </c>
      <c r="B86" s="52">
        <v>3415</v>
      </c>
      <c r="C86" s="56" t="s">
        <v>94</v>
      </c>
      <c r="D86" s="53">
        <v>170.20782423799398</v>
      </c>
      <c r="E86" s="53"/>
      <c r="F86" s="41">
        <v>1.7852999999999999</v>
      </c>
      <c r="G86" s="41">
        <v>1.9563999999999999</v>
      </c>
      <c r="H86" s="29">
        <v>9.5838234470397188E-2</v>
      </c>
      <c r="I86" s="54">
        <v>36.864000000000047</v>
      </c>
      <c r="J86" s="54">
        <v>291.64800000000002</v>
      </c>
      <c r="L86" s="43">
        <f t="shared" si="2"/>
        <v>639349.6076912859</v>
      </c>
      <c r="M86" s="55"/>
      <c r="N86" s="57">
        <v>535504.96989287762</v>
      </c>
      <c r="R86" s="50"/>
      <c r="S86" s="50"/>
      <c r="T86" s="50"/>
      <c r="U86" s="50"/>
      <c r="V86" s="50"/>
    </row>
    <row r="87" spans="1:22" x14ac:dyDescent="0.2">
      <c r="B87" s="52"/>
      <c r="D87" s="53"/>
      <c r="E87" s="53"/>
      <c r="F87" s="41"/>
      <c r="G87" s="41"/>
      <c r="H87" s="29"/>
      <c r="I87" s="54"/>
      <c r="J87" s="54"/>
      <c r="L87" s="43"/>
      <c r="M87" s="44"/>
      <c r="N87" s="43"/>
      <c r="R87" s="50"/>
      <c r="S87" s="50"/>
      <c r="T87" s="50"/>
      <c r="U87" s="50"/>
      <c r="V87" s="50"/>
    </row>
    <row r="88" spans="1:22" ht="15" x14ac:dyDescent="0.25">
      <c r="A88" s="32">
        <v>4</v>
      </c>
      <c r="B88" s="45" t="s">
        <v>95</v>
      </c>
      <c r="C88" s="46"/>
      <c r="D88" s="34">
        <f>SUM(D90:D112)</f>
        <v>250033.50063283445</v>
      </c>
      <c r="E88" s="34"/>
      <c r="F88" s="35">
        <f t="array" ref="F88">SUM($D90:$D112*F90:F112)/$D88</f>
        <v>0.6611412266453538</v>
      </c>
      <c r="G88" s="35">
        <f t="array" ref="G88">SUM($D90:$D112*G90:G112)/$D88</f>
        <v>0.6792243679671246</v>
      </c>
      <c r="H88" s="47">
        <f>G88/F88-1</f>
        <v>2.7351404802760548E-2</v>
      </c>
      <c r="I88" s="37">
        <f t="array" ref="I88">SUM($D90:$D112*I90:I112)/$D88</f>
        <v>4.9079479812416933</v>
      </c>
      <c r="J88" s="37">
        <f t="array" ref="J88">SUM($D90:$D112*J90:J112)/$D88</f>
        <v>29.811683356558412</v>
      </c>
      <c r="K88" s="48"/>
      <c r="L88" s="39">
        <f>G88*D88*1920</f>
        <v>326071385.16085368</v>
      </c>
      <c r="M88" s="40"/>
      <c r="N88" s="39">
        <f>SUM(N90:N112)</f>
        <v>235061701.85909188</v>
      </c>
      <c r="R88" s="50"/>
      <c r="S88" s="50"/>
      <c r="T88" s="50"/>
      <c r="U88" s="50"/>
      <c r="V88" s="50"/>
    </row>
    <row r="89" spans="1:22" x14ac:dyDescent="0.2">
      <c r="B89" s="52"/>
      <c r="D89" s="53"/>
      <c r="E89" s="53"/>
      <c r="F89" s="41"/>
      <c r="G89" s="41"/>
      <c r="H89" s="29"/>
      <c r="I89" s="54"/>
      <c r="J89" s="54"/>
      <c r="L89" s="43"/>
      <c r="M89" s="44"/>
      <c r="N89" s="43"/>
      <c r="R89" s="50"/>
      <c r="S89" s="50"/>
      <c r="T89" s="50"/>
      <c r="U89" s="50"/>
      <c r="V89" s="50"/>
    </row>
    <row r="90" spans="1:22" x14ac:dyDescent="0.2">
      <c r="A90" s="1">
        <v>1</v>
      </c>
      <c r="B90" s="52">
        <v>6901</v>
      </c>
      <c r="C90" s="56" t="s">
        <v>96</v>
      </c>
      <c r="D90" s="53">
        <v>3187.2432286468993</v>
      </c>
      <c r="E90" s="53"/>
      <c r="F90" s="41">
        <v>5.5500000000000001E-2</v>
      </c>
      <c r="G90" s="41">
        <v>6.0199999999999997E-2</v>
      </c>
      <c r="H90" s="29">
        <v>8.4684684684684708E-2</v>
      </c>
      <c r="I90" s="54">
        <v>4.511999999999996</v>
      </c>
      <c r="J90" s="54">
        <v>4.511999999999996</v>
      </c>
      <c r="L90" s="43">
        <f t="shared" ref="L90:L112" si="3">G90*D90*1920</f>
        <v>368394.32133992319</v>
      </c>
      <c r="M90" s="44"/>
      <c r="N90" s="57">
        <v>335238.83241933014</v>
      </c>
      <c r="R90" s="50"/>
      <c r="S90" s="50"/>
      <c r="T90" s="50"/>
      <c r="U90" s="50"/>
      <c r="V90" s="50"/>
    </row>
    <row r="91" spans="1:22" x14ac:dyDescent="0.2">
      <c r="A91" s="1">
        <v>1</v>
      </c>
      <c r="B91" s="52">
        <v>4909</v>
      </c>
      <c r="C91" s="56" t="s">
        <v>97</v>
      </c>
      <c r="D91" s="53">
        <v>12.686353990167483</v>
      </c>
      <c r="E91" s="53"/>
      <c r="F91" s="41">
        <v>0.2049</v>
      </c>
      <c r="G91" s="41">
        <v>0.21639999999999998</v>
      </c>
      <c r="H91" s="29">
        <v>5.6124938994631446E-2</v>
      </c>
      <c r="I91" s="54">
        <v>11.903999999999995</v>
      </c>
      <c r="J91" s="54">
        <v>10.175999999999972</v>
      </c>
      <c r="L91" s="43">
        <f t="shared" si="3"/>
        <v>5271.0278466667069</v>
      </c>
      <c r="M91" s="44"/>
      <c r="N91" s="57">
        <v>1742.2159785613812</v>
      </c>
      <c r="R91" s="50"/>
      <c r="S91" s="50"/>
      <c r="T91" s="50"/>
      <c r="U91" s="50"/>
      <c r="V91" s="50"/>
    </row>
    <row r="92" spans="1:22" x14ac:dyDescent="0.2">
      <c r="A92" s="1">
        <v>1</v>
      </c>
      <c r="B92" s="52">
        <v>5306</v>
      </c>
      <c r="C92" s="56" t="s">
        <v>98</v>
      </c>
      <c r="D92" s="53">
        <v>12080.079360337182</v>
      </c>
      <c r="E92" s="53"/>
      <c r="F92" s="41">
        <v>0.21029999999999999</v>
      </c>
      <c r="G92" s="41">
        <v>0.22049999999999997</v>
      </c>
      <c r="H92" s="29">
        <v>4.8502139800285171E-2</v>
      </c>
      <c r="I92" s="54">
        <v>9.5999999999999819</v>
      </c>
      <c r="J92" s="54">
        <v>9.9839999999999929</v>
      </c>
      <c r="L92" s="43">
        <f t="shared" si="3"/>
        <v>5114222.3979923483</v>
      </c>
      <c r="M92" s="44"/>
      <c r="N92" s="57">
        <v>1743381.590782281</v>
      </c>
      <c r="R92" s="50"/>
      <c r="S92" s="50"/>
      <c r="T92" s="50"/>
      <c r="U92" s="50"/>
      <c r="V92" s="50"/>
    </row>
    <row r="93" spans="1:22" x14ac:dyDescent="0.2">
      <c r="A93" s="1">
        <v>1</v>
      </c>
      <c r="B93" s="52">
        <v>6103</v>
      </c>
      <c r="C93" s="56" t="s">
        <v>99</v>
      </c>
      <c r="D93" s="53">
        <v>55506.053008633571</v>
      </c>
      <c r="E93" s="53"/>
      <c r="F93" s="41">
        <v>0.31530000000000002</v>
      </c>
      <c r="G93" s="41">
        <v>0.32050000000000001</v>
      </c>
      <c r="H93" s="29">
        <v>1.6492229622581567E-2</v>
      </c>
      <c r="I93" s="54">
        <v>6.9119999999999848</v>
      </c>
      <c r="J93" s="54">
        <v>3.0719999999999814</v>
      </c>
      <c r="L93" s="43">
        <f t="shared" si="3"/>
        <v>34156204.779392757</v>
      </c>
      <c r="M93" s="44"/>
      <c r="N93" s="57">
        <v>17630995.963473257</v>
      </c>
      <c r="R93" s="50"/>
      <c r="S93" s="50"/>
      <c r="T93" s="50"/>
      <c r="U93" s="50"/>
      <c r="V93" s="50"/>
    </row>
    <row r="94" spans="1:22" x14ac:dyDescent="0.2">
      <c r="A94" s="1">
        <v>1</v>
      </c>
      <c r="B94" s="52">
        <v>5300</v>
      </c>
      <c r="C94" s="56" t="s">
        <v>100</v>
      </c>
      <c r="D94" s="53">
        <v>14374.497404863398</v>
      </c>
      <c r="E94" s="53"/>
      <c r="F94" s="41">
        <v>0.32579999999999998</v>
      </c>
      <c r="G94" s="41">
        <v>0.32669999999999999</v>
      </c>
      <c r="H94" s="29">
        <v>2.7624309392264568E-3</v>
      </c>
      <c r="I94" s="54">
        <v>6.0479999999999734</v>
      </c>
      <c r="J94" s="54">
        <v>-4.3199999999999505</v>
      </c>
      <c r="L94" s="43">
        <f t="shared" si="3"/>
        <v>9016604.7401642334</v>
      </c>
      <c r="M94" s="44"/>
      <c r="N94" s="57">
        <v>4714108.3742064051</v>
      </c>
      <c r="R94" s="50"/>
      <c r="S94" s="50"/>
      <c r="T94" s="50"/>
      <c r="U94" s="50"/>
      <c r="V94" s="50"/>
    </row>
    <row r="95" spans="1:22" x14ac:dyDescent="0.2">
      <c r="A95" s="1">
        <v>1</v>
      </c>
      <c r="B95" s="52">
        <v>4908</v>
      </c>
      <c r="C95" s="56" t="s">
        <v>101</v>
      </c>
      <c r="D95" s="53">
        <v>307.84115557587097</v>
      </c>
      <c r="E95" s="53"/>
      <c r="F95" s="41">
        <v>0.3286</v>
      </c>
      <c r="G95" s="41">
        <v>0.33529999999999999</v>
      </c>
      <c r="H95" s="29">
        <v>2.0389531345100353E-2</v>
      </c>
      <c r="I95" s="54">
        <v>8.6400000000000077</v>
      </c>
      <c r="J95" s="54">
        <v>4.2239999999999611</v>
      </c>
      <c r="L95" s="43">
        <f t="shared" si="3"/>
        <v>198180.74777201191</v>
      </c>
      <c r="M95" s="44"/>
      <c r="N95" s="57">
        <v>105743.28917655701</v>
      </c>
      <c r="R95" s="50"/>
      <c r="S95" s="50"/>
      <c r="T95" s="50"/>
      <c r="U95" s="50"/>
      <c r="V95" s="50"/>
    </row>
    <row r="96" spans="1:22" x14ac:dyDescent="0.2">
      <c r="A96" s="1">
        <v>1</v>
      </c>
      <c r="B96" s="52">
        <v>6906</v>
      </c>
      <c r="C96" s="56" t="s">
        <v>102</v>
      </c>
      <c r="D96" s="53">
        <v>37.456685601424944</v>
      </c>
      <c r="E96" s="53"/>
      <c r="F96" s="41">
        <v>0.45300000000000001</v>
      </c>
      <c r="G96" s="41">
        <v>0.44290000000000002</v>
      </c>
      <c r="H96" s="29">
        <v>-2.2295805739514396E-2</v>
      </c>
      <c r="I96" s="54">
        <v>-9.695999999999998</v>
      </c>
      <c r="J96" s="54">
        <v>-9.695999999999998</v>
      </c>
      <c r="L96" s="43">
        <f t="shared" si="3"/>
        <v>31851.966821512531</v>
      </c>
      <c r="M96" s="44"/>
      <c r="N96" s="57">
        <v>28985.289807576406</v>
      </c>
      <c r="R96" s="50"/>
      <c r="S96" s="50"/>
      <c r="T96" s="50"/>
      <c r="U96" s="50"/>
      <c r="V96" s="50"/>
    </row>
    <row r="97" spans="1:22" x14ac:dyDescent="0.2">
      <c r="A97" s="1">
        <v>1</v>
      </c>
      <c r="B97" s="52">
        <v>6505</v>
      </c>
      <c r="C97" s="56" t="s">
        <v>103</v>
      </c>
      <c r="D97" s="53">
        <v>1118.7759464085977</v>
      </c>
      <c r="E97" s="53"/>
      <c r="F97" s="41">
        <v>0.46510000000000001</v>
      </c>
      <c r="G97" s="41">
        <v>0.46089999999999998</v>
      </c>
      <c r="H97" s="29">
        <v>-9.0303160610621935E-3</v>
      </c>
      <c r="I97" s="54">
        <v>-1.8239999999999856</v>
      </c>
      <c r="J97" s="54">
        <v>-6.2400000000000855</v>
      </c>
      <c r="L97" s="43">
        <f t="shared" si="3"/>
        <v>990036.16070346755</v>
      </c>
      <c r="M97" s="44"/>
      <c r="N97" s="57">
        <v>627857.77714111074</v>
      </c>
      <c r="R97" s="50"/>
      <c r="S97" s="50"/>
      <c r="T97" s="50"/>
      <c r="U97" s="50"/>
      <c r="V97" s="50"/>
    </row>
    <row r="98" spans="1:22" x14ac:dyDescent="0.2">
      <c r="A98" s="1">
        <v>2</v>
      </c>
      <c r="B98" s="52">
        <v>5305</v>
      </c>
      <c r="C98" s="56" t="s">
        <v>104</v>
      </c>
      <c r="D98" s="53">
        <v>5463.6378398675597</v>
      </c>
      <c r="E98" s="53"/>
      <c r="F98" s="41">
        <v>0.22159999999999999</v>
      </c>
      <c r="G98" s="41">
        <v>0.22999999999999998</v>
      </c>
      <c r="H98" s="29">
        <v>3.7906137184115396E-2</v>
      </c>
      <c r="I98" s="54">
        <v>10.175999999999972</v>
      </c>
      <c r="J98" s="54">
        <v>5.9520000000000106</v>
      </c>
      <c r="L98" s="43">
        <f t="shared" si="3"/>
        <v>2412742.4700855142</v>
      </c>
      <c r="M98" s="44"/>
      <c r="N98" s="57">
        <v>877283.65230774565</v>
      </c>
      <c r="R98" s="50"/>
      <c r="S98" s="50"/>
      <c r="T98" s="50"/>
      <c r="U98" s="50"/>
      <c r="V98" s="50"/>
    </row>
    <row r="99" spans="1:22" x14ac:dyDescent="0.2">
      <c r="A99" s="1">
        <v>2</v>
      </c>
      <c r="B99" s="52">
        <v>4906</v>
      </c>
      <c r="C99" s="56" t="s">
        <v>105</v>
      </c>
      <c r="D99" s="53">
        <v>74935.139475196789</v>
      </c>
      <c r="E99" s="53"/>
      <c r="F99" s="41">
        <v>0.3448</v>
      </c>
      <c r="G99" s="41">
        <v>0.3548</v>
      </c>
      <c r="H99" s="29">
        <v>2.9002320185614883E-2</v>
      </c>
      <c r="I99" s="54">
        <v>8.2559999999999434</v>
      </c>
      <c r="J99" s="54">
        <v>10.944000000000074</v>
      </c>
      <c r="L99" s="43">
        <f t="shared" si="3"/>
        <v>51047015.972735658</v>
      </c>
      <c r="M99" s="44"/>
      <c r="N99" s="57">
        <v>28201605.943855152</v>
      </c>
      <c r="R99" s="50"/>
      <c r="S99" s="50"/>
      <c r="T99" s="50"/>
      <c r="U99" s="50"/>
      <c r="V99" s="50"/>
    </row>
    <row r="100" spans="1:22" x14ac:dyDescent="0.2">
      <c r="A100" s="1">
        <v>3</v>
      </c>
      <c r="B100" s="52">
        <v>4907</v>
      </c>
      <c r="C100" s="56" t="s">
        <v>106</v>
      </c>
      <c r="D100" s="53">
        <v>2019.2225573588851</v>
      </c>
      <c r="E100" s="53"/>
      <c r="F100" s="41">
        <v>0.25950000000000001</v>
      </c>
      <c r="G100" s="41">
        <v>0.26679999999999998</v>
      </c>
      <c r="H100" s="29">
        <v>2.8131021194604866E-2</v>
      </c>
      <c r="I100" s="54">
        <v>9.8880000000000035</v>
      </c>
      <c r="J100" s="54">
        <v>4.127999999999945</v>
      </c>
      <c r="L100" s="43">
        <f t="shared" si="3"/>
        <v>1034358.8703424329</v>
      </c>
      <c r="M100" s="44"/>
      <c r="N100" s="57">
        <v>453698.95487516321</v>
      </c>
      <c r="R100" s="50"/>
      <c r="S100" s="50"/>
      <c r="T100" s="50"/>
      <c r="U100" s="50"/>
      <c r="V100" s="50"/>
    </row>
    <row r="101" spans="1:22" x14ac:dyDescent="0.2">
      <c r="A101" s="1">
        <v>3</v>
      </c>
      <c r="B101" s="52">
        <v>4902</v>
      </c>
      <c r="C101" s="56" t="s">
        <v>107</v>
      </c>
      <c r="D101" s="53">
        <v>25134.296953963421</v>
      </c>
      <c r="E101" s="53"/>
      <c r="F101" s="41">
        <v>0.31509999999999999</v>
      </c>
      <c r="G101" s="41">
        <v>0.33479999999999999</v>
      </c>
      <c r="H101" s="29">
        <v>6.2519834973024491E-2</v>
      </c>
      <c r="I101" s="54">
        <v>10.560000000000009</v>
      </c>
      <c r="J101" s="54">
        <v>27.263999999999982</v>
      </c>
      <c r="L101" s="43">
        <f t="shared" si="3"/>
        <v>16156728.230758948</v>
      </c>
      <c r="M101" s="44"/>
      <c r="N101" s="57">
        <v>8594095.7599497288</v>
      </c>
      <c r="R101" s="50"/>
      <c r="S101" s="50"/>
      <c r="T101" s="50"/>
      <c r="U101" s="50"/>
      <c r="V101" s="50"/>
    </row>
    <row r="102" spans="1:22" x14ac:dyDescent="0.2">
      <c r="A102" s="1">
        <v>3</v>
      </c>
      <c r="B102" s="52">
        <v>6104</v>
      </c>
      <c r="C102" s="56" t="s">
        <v>108</v>
      </c>
      <c r="D102" s="53">
        <v>6695.4146280496516</v>
      </c>
      <c r="E102" s="53"/>
      <c r="F102" s="41">
        <v>0.94769999999999999</v>
      </c>
      <c r="G102" s="41">
        <v>0.92959999999999998</v>
      </c>
      <c r="H102" s="29">
        <v>-1.9098870950722824E-2</v>
      </c>
      <c r="I102" s="54">
        <v>-12.480000000000011</v>
      </c>
      <c r="J102" s="54">
        <v>-22.271999999999998</v>
      </c>
      <c r="L102" s="43">
        <f t="shared" si="3"/>
        <v>11950190.281411115</v>
      </c>
      <c r="M102" s="44"/>
      <c r="N102" s="57">
        <v>9184279.1467745695</v>
      </c>
      <c r="R102" s="50"/>
      <c r="S102" s="50"/>
      <c r="T102" s="50"/>
      <c r="U102" s="50"/>
      <c r="V102" s="50"/>
    </row>
    <row r="103" spans="1:22" x14ac:dyDescent="0.2">
      <c r="A103" s="1">
        <v>3</v>
      </c>
      <c r="B103" s="52">
        <v>6905</v>
      </c>
      <c r="C103" s="56" t="s">
        <v>109</v>
      </c>
      <c r="D103" s="53">
        <v>4137.8677264880007</v>
      </c>
      <c r="E103" s="53"/>
      <c r="F103" s="41">
        <v>1.9095</v>
      </c>
      <c r="G103" s="41">
        <v>2.0266999999999999</v>
      </c>
      <c r="H103" s="29">
        <v>6.1377323906781855E-2</v>
      </c>
      <c r="I103" s="54">
        <v>6.3360000000001016</v>
      </c>
      <c r="J103" s="54">
        <v>218.68799999999985</v>
      </c>
      <c r="L103" s="43">
        <f t="shared" si="3"/>
        <v>16101535.720844602</v>
      </c>
      <c r="M103" s="44"/>
      <c r="N103" s="57">
        <v>13505769.862781825</v>
      </c>
      <c r="R103" s="50"/>
      <c r="S103" s="50"/>
      <c r="T103" s="50"/>
      <c r="U103" s="50"/>
      <c r="V103" s="50"/>
    </row>
    <row r="104" spans="1:22" x14ac:dyDescent="0.2">
      <c r="A104" s="1">
        <v>4</v>
      </c>
      <c r="B104" s="52">
        <v>803</v>
      </c>
      <c r="C104" s="56" t="s">
        <v>110</v>
      </c>
      <c r="D104" s="53">
        <v>5760.2478082589214</v>
      </c>
      <c r="E104" s="53"/>
      <c r="F104" s="41">
        <v>1.2717000000000001</v>
      </c>
      <c r="G104" s="41">
        <v>1.2617</v>
      </c>
      <c r="H104" s="29">
        <v>-7.8634898167806444E-3</v>
      </c>
      <c r="I104" s="54">
        <v>-6.0479999999999734</v>
      </c>
      <c r="J104" s="54">
        <v>-13.152000000000044</v>
      </c>
      <c r="L104" s="43">
        <f t="shared" si="3"/>
        <v>13953992.94658614</v>
      </c>
      <c r="M104" s="44"/>
      <c r="N104" s="57">
        <v>11201571.432266656</v>
      </c>
      <c r="R104" s="50"/>
      <c r="S104" s="50"/>
      <c r="T104" s="50"/>
      <c r="U104" s="50"/>
      <c r="V104" s="50"/>
    </row>
    <row r="105" spans="1:22" x14ac:dyDescent="0.2">
      <c r="A105" s="1">
        <v>4</v>
      </c>
      <c r="B105" s="52">
        <v>5307</v>
      </c>
      <c r="C105" s="56" t="s">
        <v>111</v>
      </c>
      <c r="D105" s="53">
        <v>11657.797619149025</v>
      </c>
      <c r="E105" s="53"/>
      <c r="F105" s="41">
        <v>1.5374000000000001</v>
      </c>
      <c r="G105" s="41">
        <v>1.5173999999999999</v>
      </c>
      <c r="H105" s="29">
        <v>-1.3008976193573774E-2</v>
      </c>
      <c r="I105" s="54">
        <v>-18.336000000000006</v>
      </c>
      <c r="J105" s="54">
        <v>-20.064000000000455</v>
      </c>
      <c r="L105" s="43">
        <f t="shared" si="3"/>
        <v>33963920.846009716</v>
      </c>
      <c r="M105" s="44"/>
      <c r="N105" s="57">
        <v>27809118.511441898</v>
      </c>
      <c r="R105" s="50"/>
      <c r="S105" s="50"/>
      <c r="T105" s="50"/>
      <c r="U105" s="50"/>
      <c r="V105" s="50"/>
    </row>
    <row r="106" spans="1:22" x14ac:dyDescent="0.2">
      <c r="A106" s="1">
        <v>4</v>
      </c>
      <c r="B106" s="52">
        <v>6904</v>
      </c>
      <c r="C106" s="56" t="s">
        <v>112</v>
      </c>
      <c r="D106" s="53">
        <v>6533.4623330264958</v>
      </c>
      <c r="E106" s="53"/>
      <c r="F106" s="41">
        <v>2.5185</v>
      </c>
      <c r="G106" s="41">
        <v>2.6324000000000001</v>
      </c>
      <c r="H106" s="29">
        <v>4.5225332539209795E-2</v>
      </c>
      <c r="I106" s="54">
        <v>20.159999999999965</v>
      </c>
      <c r="J106" s="54">
        <v>198.52800000000025</v>
      </c>
      <c r="L106" s="43">
        <f t="shared" si="3"/>
        <v>33021477.591281176</v>
      </c>
      <c r="M106" s="44"/>
      <c r="N106" s="57">
        <v>28167167.345541161</v>
      </c>
      <c r="R106" s="50"/>
      <c r="S106" s="50"/>
      <c r="T106" s="50"/>
      <c r="U106" s="50"/>
      <c r="V106" s="50"/>
    </row>
    <row r="107" spans="1:22" x14ac:dyDescent="0.2">
      <c r="A107" s="1">
        <v>5</v>
      </c>
      <c r="B107" s="52">
        <v>1501</v>
      </c>
      <c r="C107" s="56" t="s">
        <v>113</v>
      </c>
      <c r="D107" s="53">
        <v>7522.9810028086649</v>
      </c>
      <c r="E107" s="53"/>
      <c r="F107" s="41">
        <v>1.7188999999999999</v>
      </c>
      <c r="G107" s="41">
        <v>1.7394000000000001</v>
      </c>
      <c r="H107" s="29">
        <v>1.1926231892489536E-2</v>
      </c>
      <c r="I107" s="54">
        <v>-7.200000000000113</v>
      </c>
      <c r="J107" s="54">
        <v>46.560000000000471</v>
      </c>
      <c r="L107" s="43">
        <f t="shared" si="3"/>
        <v>25124108.460067954</v>
      </c>
      <c r="M107" s="44"/>
      <c r="N107" s="57">
        <v>20832167.151609261</v>
      </c>
      <c r="R107" s="50"/>
      <c r="S107" s="50"/>
      <c r="T107" s="50"/>
      <c r="U107" s="50"/>
      <c r="V107" s="50"/>
    </row>
    <row r="108" spans="1:22" x14ac:dyDescent="0.2">
      <c r="A108" s="1">
        <v>5</v>
      </c>
      <c r="B108" s="52">
        <v>7103</v>
      </c>
      <c r="C108" s="56" t="s">
        <v>114</v>
      </c>
      <c r="D108" s="53">
        <v>6472.2533885323191</v>
      </c>
      <c r="E108" s="53"/>
      <c r="F108" s="41">
        <v>1.9294000000000002</v>
      </c>
      <c r="G108" s="41">
        <v>2.0427</v>
      </c>
      <c r="H108" s="29">
        <v>5.8722919042189181E-2</v>
      </c>
      <c r="I108" s="54">
        <v>6.5279999999998672</v>
      </c>
      <c r="J108" s="54">
        <v>211.00799999999961</v>
      </c>
      <c r="L108" s="43">
        <f t="shared" si="3"/>
        <v>25384074.23376954</v>
      </c>
      <c r="M108" s="44"/>
      <c r="N108" s="57">
        <v>21304876.990915868</v>
      </c>
      <c r="R108" s="50"/>
      <c r="S108" s="50"/>
      <c r="T108" s="50"/>
      <c r="U108" s="50"/>
      <c r="V108" s="50"/>
    </row>
    <row r="109" spans="1:22" x14ac:dyDescent="0.2">
      <c r="A109" s="1">
        <v>6</v>
      </c>
      <c r="B109" s="52">
        <v>4201</v>
      </c>
      <c r="C109" s="56" t="s">
        <v>115</v>
      </c>
      <c r="D109" s="53">
        <v>778.0161438677402</v>
      </c>
      <c r="E109" s="53"/>
      <c r="F109" s="41">
        <v>1.8707</v>
      </c>
      <c r="G109" s="41">
        <v>1.7829999999999999</v>
      </c>
      <c r="H109" s="29">
        <v>-4.6880846741861437E-2</v>
      </c>
      <c r="I109" s="54">
        <v>-36.000000000000028</v>
      </c>
      <c r="J109" s="54">
        <v>-132.38400000000019</v>
      </c>
      <c r="L109" s="43">
        <f t="shared" si="3"/>
        <v>2663429.3462710669</v>
      </c>
      <c r="M109" s="44"/>
      <c r="N109" s="57">
        <v>2211254.3303404497</v>
      </c>
      <c r="R109" s="50"/>
      <c r="S109" s="50"/>
      <c r="T109" s="50"/>
      <c r="U109" s="50"/>
      <c r="V109" s="50"/>
    </row>
    <row r="110" spans="1:22" x14ac:dyDescent="0.2">
      <c r="A110" s="1">
        <v>6</v>
      </c>
      <c r="B110" s="52">
        <v>7201</v>
      </c>
      <c r="C110" s="56" t="s">
        <v>116</v>
      </c>
      <c r="D110" s="53">
        <v>3821.9443556030324</v>
      </c>
      <c r="E110" s="53"/>
      <c r="F110" s="41">
        <v>3.0681999999999996</v>
      </c>
      <c r="G110" s="41">
        <v>3.2574000000000001</v>
      </c>
      <c r="H110" s="29">
        <v>6.1664819764031265E-2</v>
      </c>
      <c r="I110" s="54">
        <v>-11.04000000000001</v>
      </c>
      <c r="J110" s="54">
        <v>374.30400000000094</v>
      </c>
      <c r="L110" s="43">
        <f t="shared" si="3"/>
        <v>23903234.96436733</v>
      </c>
      <c r="M110" s="44"/>
      <c r="N110" s="57">
        <v>20604046.985057231</v>
      </c>
      <c r="R110" s="50"/>
      <c r="S110" s="50"/>
      <c r="T110" s="50"/>
      <c r="U110" s="50"/>
      <c r="V110" s="50"/>
    </row>
    <row r="111" spans="1:22" x14ac:dyDescent="0.2">
      <c r="A111" s="1">
        <v>6</v>
      </c>
      <c r="B111" s="52">
        <v>7200</v>
      </c>
      <c r="C111" s="56" t="s">
        <v>117</v>
      </c>
      <c r="D111" s="53">
        <v>2476.5856566067978</v>
      </c>
      <c r="E111" s="53"/>
      <c r="F111" s="41">
        <v>3.9258999999999999</v>
      </c>
      <c r="G111" s="41">
        <v>4.0953999999999997</v>
      </c>
      <c r="H111" s="29">
        <v>4.3174813418579205E-2</v>
      </c>
      <c r="I111" s="54">
        <v>-31.295999999999804</v>
      </c>
      <c r="J111" s="54">
        <v>356.73599999999936</v>
      </c>
      <c r="L111" s="43">
        <f t="shared" si="3"/>
        <v>19473809.084289562</v>
      </c>
      <c r="M111" s="44"/>
      <c r="N111" s="57">
        <v>16926712.458390087</v>
      </c>
      <c r="R111" s="50"/>
      <c r="S111" s="50"/>
      <c r="T111" s="50"/>
      <c r="U111" s="50"/>
      <c r="V111" s="50"/>
    </row>
    <row r="112" spans="1:22" x14ac:dyDescent="0.2">
      <c r="A112" s="1">
        <v>6</v>
      </c>
      <c r="B112" s="1">
        <v>7400</v>
      </c>
      <c r="C112" s="56" t="s">
        <v>118</v>
      </c>
      <c r="D112" s="53">
        <v>0</v>
      </c>
      <c r="E112" s="53"/>
      <c r="F112" s="41">
        <v>4.4963999999999995</v>
      </c>
      <c r="G112" s="41">
        <v>4.6890999999999998</v>
      </c>
      <c r="H112" s="29">
        <v>4.2856507428164825E-2</v>
      </c>
      <c r="I112" s="54">
        <v>-38.112000000000009</v>
      </c>
      <c r="J112" s="54">
        <v>408.09600000000063</v>
      </c>
      <c r="L112" s="43">
        <f t="shared" si="3"/>
        <v>0</v>
      </c>
      <c r="M112" s="44"/>
      <c r="N112" s="57">
        <v>0</v>
      </c>
      <c r="R112" s="50"/>
      <c r="S112" s="50"/>
      <c r="T112" s="50"/>
      <c r="U112" s="50"/>
      <c r="V112" s="50"/>
    </row>
    <row r="113" spans="1:22" x14ac:dyDescent="0.2">
      <c r="B113" s="52"/>
      <c r="D113" s="53"/>
      <c r="E113" s="53"/>
      <c r="F113" s="41"/>
      <c r="G113" s="41"/>
      <c r="H113" s="29"/>
      <c r="I113" s="54"/>
      <c r="J113" s="54"/>
      <c r="L113" s="43"/>
      <c r="M113" s="44"/>
      <c r="N113" s="43"/>
      <c r="R113" s="50"/>
      <c r="S113" s="50"/>
      <c r="T113" s="50"/>
      <c r="U113" s="50"/>
      <c r="V113" s="50"/>
    </row>
    <row r="114" spans="1:22" s="50" customFormat="1" ht="15" x14ac:dyDescent="0.25">
      <c r="A114" s="32">
        <v>6</v>
      </c>
      <c r="B114" s="45" t="s">
        <v>119</v>
      </c>
      <c r="C114" s="46"/>
      <c r="D114" s="34">
        <f>SUM(D116:D137)</f>
        <v>64798.761589850474</v>
      </c>
      <c r="E114" s="34"/>
      <c r="F114" s="35">
        <f t="array" ref="F114">SUM($D116:$D137*F116:F137)/$D114</f>
        <v>2.0823251385264059</v>
      </c>
      <c r="G114" s="35">
        <f t="array" ref="G114">SUM($D116:$D137*G116:G137)/$D114</f>
        <v>2.0370333301337311</v>
      </c>
      <c r="H114" s="47">
        <f>G114/F114-1</f>
        <v>-2.1750593869661605E-2</v>
      </c>
      <c r="I114" s="37">
        <f t="array" ref="I114">SUM($D116:$D137*I116:I137)/$D114</f>
        <v>-30.94307292495736</v>
      </c>
      <c r="J114" s="37">
        <f t="array" ref="J114">SUM($D116:$D137*J116:J137)/$D114</f>
        <v>-56.017199188976988</v>
      </c>
      <c r="K114" s="48"/>
      <c r="L114" s="39">
        <f>G114*D114*1920</f>
        <v>253434695.25103647</v>
      </c>
      <c r="M114" s="49"/>
      <c r="N114" s="39">
        <f>SUM(N116:N137)</f>
        <v>212840274.06954193</v>
      </c>
    </row>
    <row r="115" spans="1:22" s="50" customFormat="1" x14ac:dyDescent="0.2">
      <c r="A115" s="51"/>
      <c r="B115" s="52"/>
      <c r="D115" s="53"/>
      <c r="E115" s="53"/>
      <c r="F115" s="41"/>
      <c r="G115" s="41"/>
      <c r="H115" s="29"/>
      <c r="I115" s="54"/>
      <c r="J115" s="54"/>
      <c r="K115" s="6"/>
      <c r="L115" s="43"/>
      <c r="M115" s="55"/>
      <c r="N115" s="43"/>
    </row>
    <row r="116" spans="1:22" x14ac:dyDescent="0.2">
      <c r="A116" s="1">
        <v>3</v>
      </c>
      <c r="B116" s="52">
        <v>1405</v>
      </c>
      <c r="C116" s="56" t="s">
        <v>120</v>
      </c>
      <c r="D116" s="53">
        <v>1844.1296783146013</v>
      </c>
      <c r="E116" s="53"/>
      <c r="F116" s="41">
        <v>1.5344</v>
      </c>
      <c r="G116" s="41">
        <v>1.4304000000000001</v>
      </c>
      <c r="H116" s="29">
        <v>-6.7778936392074995E-2</v>
      </c>
      <c r="I116" s="54">
        <v>-31.680000000000028</v>
      </c>
      <c r="J116" s="54">
        <v>-167.99999999999972</v>
      </c>
      <c r="L116" s="43">
        <f t="shared" ref="L116:L137" si="4">G116*D116*1920</f>
        <v>5064658.7363735149</v>
      </c>
      <c r="M116" s="44"/>
      <c r="N116" s="57">
        <v>4125529.9440072072</v>
      </c>
      <c r="R116" s="50"/>
      <c r="S116" s="50"/>
      <c r="T116" s="50"/>
      <c r="U116" s="50"/>
      <c r="V116" s="50"/>
    </row>
    <row r="117" spans="1:22" x14ac:dyDescent="0.2">
      <c r="A117" s="1">
        <v>3</v>
      </c>
      <c r="B117" s="52">
        <v>2105</v>
      </c>
      <c r="C117" s="56" t="s">
        <v>121</v>
      </c>
      <c r="D117" s="53">
        <v>3704.6736811212468</v>
      </c>
      <c r="E117" s="53"/>
      <c r="F117" s="41">
        <v>1.3593999999999999</v>
      </c>
      <c r="G117" s="41">
        <v>1.4318</v>
      </c>
      <c r="H117" s="29">
        <v>5.3258790642930709E-2</v>
      </c>
      <c r="I117" s="54">
        <v>-7.6800000000000601</v>
      </c>
      <c r="J117" s="54">
        <v>146.6880000000001</v>
      </c>
      <c r="L117" s="43">
        <f t="shared" si="4"/>
        <v>10184355.41112845</v>
      </c>
      <c r="M117" s="44"/>
      <c r="N117" s="57">
        <v>8293606.1428508041</v>
      </c>
      <c r="R117" s="50"/>
      <c r="S117" s="50"/>
      <c r="T117" s="50"/>
      <c r="U117" s="50"/>
      <c r="V117" s="50"/>
    </row>
    <row r="118" spans="1:22" x14ac:dyDescent="0.2">
      <c r="A118" s="1">
        <v>3</v>
      </c>
      <c r="B118" s="52">
        <v>1404</v>
      </c>
      <c r="C118" s="56" t="s">
        <v>122</v>
      </c>
      <c r="D118" s="53">
        <v>908.89803912976038</v>
      </c>
      <c r="E118" s="53"/>
      <c r="F118" s="41">
        <v>1.544</v>
      </c>
      <c r="G118" s="41">
        <v>1.5743999999999998</v>
      </c>
      <c r="H118" s="29">
        <v>1.9689119170984259E-2</v>
      </c>
      <c r="I118" s="54">
        <v>9.2159999999998909</v>
      </c>
      <c r="J118" s="54">
        <v>49.151999999999646</v>
      </c>
      <c r="L118" s="43">
        <f t="shared" si="4"/>
        <v>2747460.6197873172</v>
      </c>
      <c r="M118" s="44"/>
      <c r="N118" s="57">
        <v>2260079.5339265708</v>
      </c>
      <c r="R118" s="50"/>
      <c r="S118" s="50"/>
      <c r="T118" s="50"/>
      <c r="U118" s="50"/>
      <c r="V118" s="50"/>
    </row>
    <row r="119" spans="1:22" x14ac:dyDescent="0.2">
      <c r="A119" s="1">
        <v>3</v>
      </c>
      <c r="B119" s="52">
        <v>6802</v>
      </c>
      <c r="C119" s="56" t="s">
        <v>123</v>
      </c>
      <c r="D119" s="53">
        <v>2036.9875268137043</v>
      </c>
      <c r="E119" s="53"/>
      <c r="F119" s="41">
        <v>1.7951000000000001</v>
      </c>
      <c r="G119" s="41">
        <v>1.7652000000000001</v>
      </c>
      <c r="H119" s="29">
        <v>-1.6656453679460781E-2</v>
      </c>
      <c r="I119" s="54">
        <v>-32.255999999999915</v>
      </c>
      <c r="J119" s="54">
        <v>-25.152000000000157</v>
      </c>
      <c r="L119" s="43">
        <f t="shared" si="4"/>
        <v>6903725.534076578</v>
      </c>
      <c r="M119" s="44"/>
      <c r="N119" s="57">
        <v>5736079.9588583792</v>
      </c>
      <c r="R119" s="50"/>
      <c r="S119" s="50"/>
      <c r="T119" s="50"/>
      <c r="U119" s="50"/>
      <c r="V119" s="50"/>
    </row>
    <row r="120" spans="1:22" x14ac:dyDescent="0.2">
      <c r="A120" s="1">
        <v>4</v>
      </c>
      <c r="B120" s="52">
        <v>6804</v>
      </c>
      <c r="C120" s="56" t="s">
        <v>124</v>
      </c>
      <c r="D120" s="53">
        <v>5250.4028282233048</v>
      </c>
      <c r="E120" s="53"/>
      <c r="F120" s="41">
        <v>0.71219999999999994</v>
      </c>
      <c r="G120" s="41">
        <v>0.70489999999999997</v>
      </c>
      <c r="H120" s="29">
        <v>-1.0249929795001389E-2</v>
      </c>
      <c r="I120" s="54">
        <v>-14.016000000000002</v>
      </c>
      <c r="J120" s="54">
        <v>5.3290705182007514E-14</v>
      </c>
      <c r="L120" s="43">
        <f t="shared" si="4"/>
        <v>7105937.1909400467</v>
      </c>
      <c r="M120" s="44"/>
      <c r="N120" s="57">
        <v>5160095.8995778644</v>
      </c>
      <c r="R120" s="50"/>
      <c r="S120" s="50"/>
      <c r="T120" s="50"/>
      <c r="U120" s="50"/>
      <c r="V120" s="50"/>
    </row>
    <row r="121" spans="1:22" x14ac:dyDescent="0.2">
      <c r="A121" s="1">
        <v>4</v>
      </c>
      <c r="B121" s="52">
        <v>1407</v>
      </c>
      <c r="C121" s="56" t="s">
        <v>125</v>
      </c>
      <c r="D121" s="53">
        <v>1761.0844786929069</v>
      </c>
      <c r="E121" s="53"/>
      <c r="F121" s="41">
        <v>1.2665</v>
      </c>
      <c r="G121" s="41">
        <v>1.3753</v>
      </c>
      <c r="H121" s="29">
        <v>8.5906040268456385E-2</v>
      </c>
      <c r="I121" s="54">
        <v>5.4720000000000901</v>
      </c>
      <c r="J121" s="54">
        <v>203.42399999999992</v>
      </c>
      <c r="L121" s="43">
        <f t="shared" si="4"/>
        <v>4650277.4084090013</v>
      </c>
      <c r="M121" s="44"/>
      <c r="N121" s="57">
        <v>3772053.6015570583</v>
      </c>
      <c r="R121" s="50"/>
      <c r="S121" s="50"/>
      <c r="T121" s="50"/>
      <c r="U121" s="50"/>
      <c r="V121" s="50"/>
    </row>
    <row r="122" spans="1:22" x14ac:dyDescent="0.2">
      <c r="A122" s="1">
        <v>5</v>
      </c>
      <c r="B122" s="52">
        <v>6801</v>
      </c>
      <c r="C122" s="56" t="s">
        <v>126</v>
      </c>
      <c r="D122" s="53">
        <v>1943.5824964693372</v>
      </c>
      <c r="E122" s="53"/>
      <c r="F122" s="41">
        <v>1.522</v>
      </c>
      <c r="G122" s="41">
        <v>1.4758</v>
      </c>
      <c r="H122" s="29">
        <v>-3.0354796320630761E-2</v>
      </c>
      <c r="I122" s="54">
        <v>-20.160000000000018</v>
      </c>
      <c r="J122" s="54">
        <v>-68.544000000000011</v>
      </c>
      <c r="L122" s="43">
        <f t="shared" si="4"/>
        <v>5507210.9727157401</v>
      </c>
      <c r="M122" s="44"/>
      <c r="N122" s="57">
        <v>4492339.9852169296</v>
      </c>
      <c r="R122" s="50"/>
      <c r="S122" s="50"/>
      <c r="T122" s="50"/>
      <c r="U122" s="50"/>
      <c r="V122" s="50"/>
    </row>
    <row r="123" spans="1:22" x14ac:dyDescent="0.2">
      <c r="A123" s="1">
        <v>5</v>
      </c>
      <c r="B123" s="52">
        <v>2102</v>
      </c>
      <c r="C123" s="56" t="s">
        <v>127</v>
      </c>
      <c r="D123" s="53">
        <v>6052.6157240800094</v>
      </c>
      <c r="E123" s="53"/>
      <c r="F123" s="41">
        <v>1.8898000000000001</v>
      </c>
      <c r="G123" s="41">
        <v>1.5142</v>
      </c>
      <c r="H123" s="29">
        <v>-0.19875119060218016</v>
      </c>
      <c r="I123" s="54">
        <v>-118.94399999999996</v>
      </c>
      <c r="J123" s="54">
        <v>-602.20800000000031</v>
      </c>
      <c r="L123" s="43">
        <f t="shared" si="4"/>
        <v>17596551.800451744</v>
      </c>
      <c r="M123" s="44"/>
      <c r="N123" s="57">
        <v>14420247.531328334</v>
      </c>
      <c r="R123" s="50"/>
      <c r="S123" s="50"/>
      <c r="T123" s="50"/>
      <c r="U123" s="50"/>
      <c r="V123" s="50"/>
    </row>
    <row r="124" spans="1:22" x14ac:dyDescent="0.2">
      <c r="A124" s="1">
        <v>5</v>
      </c>
      <c r="B124" s="52">
        <v>6907</v>
      </c>
      <c r="C124" s="56" t="s">
        <v>128</v>
      </c>
      <c r="D124" s="53">
        <v>1881.9350901170187</v>
      </c>
      <c r="E124" s="53"/>
      <c r="F124" s="41">
        <v>1.9670000000000001</v>
      </c>
      <c r="G124" s="41">
        <v>1.8224</v>
      </c>
      <c r="H124" s="29">
        <v>-7.3512963904422968E-2</v>
      </c>
      <c r="I124" s="54">
        <v>-51.360000000000156</v>
      </c>
      <c r="J124" s="54">
        <v>-226.27199999999996</v>
      </c>
      <c r="L124" s="43">
        <f t="shared" si="4"/>
        <v>6584905.9358001696</v>
      </c>
      <c r="M124" s="44"/>
      <c r="N124" s="57">
        <v>5489840.1255898196</v>
      </c>
      <c r="R124" s="50"/>
      <c r="S124" s="50"/>
      <c r="T124" s="50"/>
      <c r="U124" s="50"/>
      <c r="V124" s="50"/>
    </row>
    <row r="125" spans="1:22" x14ac:dyDescent="0.2">
      <c r="A125" s="1">
        <v>5</v>
      </c>
      <c r="B125" s="52">
        <v>2103</v>
      </c>
      <c r="C125" s="50" t="s">
        <v>129</v>
      </c>
      <c r="D125" s="53">
        <v>5145.869791666667</v>
      </c>
      <c r="E125" s="53"/>
      <c r="F125" s="41">
        <v>1.8898000000000001</v>
      </c>
      <c r="G125" s="41">
        <v>2.1733000000000002</v>
      </c>
      <c r="H125" s="29">
        <v>0.15001587469573496</v>
      </c>
      <c r="I125" s="54">
        <v>48.384000000000057</v>
      </c>
      <c r="J125" s="54">
        <v>495.93600000000009</v>
      </c>
      <c r="L125" s="43">
        <f t="shared" si="4"/>
        <v>21472356.131000001</v>
      </c>
      <c r="M125" s="44"/>
      <c r="N125" s="57">
        <v>18118388.528240003</v>
      </c>
      <c r="R125" s="50"/>
      <c r="S125" s="50"/>
      <c r="T125" s="50"/>
      <c r="U125" s="50"/>
      <c r="V125" s="50"/>
    </row>
    <row r="126" spans="1:22" x14ac:dyDescent="0.2">
      <c r="A126" s="1">
        <v>5</v>
      </c>
      <c r="B126" s="52">
        <v>1101</v>
      </c>
      <c r="C126" s="56" t="s">
        <v>130</v>
      </c>
      <c r="D126" s="53">
        <v>12386.948721013901</v>
      </c>
      <c r="E126" s="53"/>
      <c r="F126" s="41">
        <v>2.2920000000000003</v>
      </c>
      <c r="G126" s="41">
        <v>2.3382000000000001</v>
      </c>
      <c r="H126" s="29">
        <v>2.0157068062827133E-2</v>
      </c>
      <c r="I126" s="54">
        <v>-11.231999999999989</v>
      </c>
      <c r="J126" s="54">
        <v>99.935999999999595</v>
      </c>
      <c r="L126" s="43">
        <f t="shared" si="4"/>
        <v>55609273.918991432</v>
      </c>
      <c r="M126" s="44"/>
      <c r="N126" s="57">
        <v>47143807.225105867</v>
      </c>
      <c r="R126" s="50"/>
      <c r="S126" s="50"/>
      <c r="T126" s="50"/>
      <c r="U126" s="50"/>
      <c r="V126" s="50"/>
    </row>
    <row r="127" spans="1:22" x14ac:dyDescent="0.2">
      <c r="A127" s="1">
        <v>5</v>
      </c>
      <c r="B127" s="52">
        <v>4305</v>
      </c>
      <c r="C127" s="56" t="s">
        <v>131</v>
      </c>
      <c r="D127" s="53">
        <v>2631.5341540680688</v>
      </c>
      <c r="E127" s="53"/>
      <c r="F127" s="41">
        <v>2.4556999999999998</v>
      </c>
      <c r="G127" s="41">
        <v>2.3858000000000001</v>
      </c>
      <c r="H127" s="29">
        <v>-2.8464388972594179E-2</v>
      </c>
      <c r="I127" s="54">
        <v>-30.33599999999991</v>
      </c>
      <c r="J127" s="54">
        <v>-103.87199999999937</v>
      </c>
      <c r="L127" s="43">
        <f t="shared" si="4"/>
        <v>12054363.234769149</v>
      </c>
      <c r="M127" s="44"/>
      <c r="N127" s="57">
        <v>10228302.528033106</v>
      </c>
      <c r="R127" s="50"/>
      <c r="S127" s="50"/>
      <c r="T127" s="50"/>
      <c r="U127" s="50"/>
      <c r="V127" s="50"/>
    </row>
    <row r="128" spans="1:22" x14ac:dyDescent="0.2">
      <c r="A128" s="1">
        <v>6</v>
      </c>
      <c r="B128" s="52">
        <v>2008</v>
      </c>
      <c r="C128" s="56" t="s">
        <v>132</v>
      </c>
      <c r="D128" s="53">
        <v>2.7902475796666688</v>
      </c>
      <c r="E128" s="53"/>
      <c r="F128" s="41">
        <v>0.84309999999999996</v>
      </c>
      <c r="G128" s="41">
        <v>0.84129999999999994</v>
      </c>
      <c r="H128" s="29">
        <v>-2.1349780571700006E-3</v>
      </c>
      <c r="I128" s="54">
        <v>-2.0159999999999911</v>
      </c>
      <c r="J128" s="54">
        <v>-1.4400000000000546</v>
      </c>
      <c r="L128" s="43">
        <f t="shared" si="4"/>
        <v>4507.0757544452508</v>
      </c>
      <c r="M128" s="44"/>
      <c r="N128" s="57">
        <v>3402.346646636016</v>
      </c>
      <c r="R128" s="50"/>
      <c r="S128" s="50"/>
      <c r="T128" s="50"/>
      <c r="U128" s="50"/>
      <c r="V128" s="50"/>
    </row>
    <row r="129" spans="1:22" x14ac:dyDescent="0.2">
      <c r="A129" s="1">
        <v>6</v>
      </c>
      <c r="B129" s="52">
        <v>4404</v>
      </c>
      <c r="C129" s="56" t="s">
        <v>133</v>
      </c>
      <c r="D129" s="53">
        <v>1610.5436962629981</v>
      </c>
      <c r="E129" s="53"/>
      <c r="F129" s="41">
        <v>1.0225</v>
      </c>
      <c r="G129" s="41">
        <v>1.0331999999999999</v>
      </c>
      <c r="H129" s="29">
        <v>1.0464547677261571E-2</v>
      </c>
      <c r="I129" s="54">
        <v>-11.52000000000001</v>
      </c>
      <c r="J129" s="54">
        <v>32.063999999999879</v>
      </c>
      <c r="L129" s="43">
        <f t="shared" si="4"/>
        <v>3194906.3941995446</v>
      </c>
      <c r="M129" s="44"/>
      <c r="N129" s="57">
        <v>2497373.4771732553</v>
      </c>
      <c r="R129" s="50"/>
      <c r="S129" s="50"/>
      <c r="T129" s="50"/>
      <c r="U129" s="50"/>
      <c r="V129" s="50"/>
    </row>
    <row r="130" spans="1:22" x14ac:dyDescent="0.2">
      <c r="A130" s="1">
        <v>6</v>
      </c>
      <c r="B130" s="52">
        <v>2002</v>
      </c>
      <c r="C130" s="56" t="s">
        <v>134</v>
      </c>
      <c r="D130" s="53">
        <v>2773.4319156493507</v>
      </c>
      <c r="E130" s="53"/>
      <c r="F130" s="41">
        <v>1.8030999999999999</v>
      </c>
      <c r="G130" s="41">
        <v>1.6774</v>
      </c>
      <c r="H130" s="29">
        <v>-6.9713271587820924E-2</v>
      </c>
      <c r="I130" s="54">
        <v>-55.392000000000024</v>
      </c>
      <c r="J130" s="54">
        <v>-185.95199999999983</v>
      </c>
      <c r="L130" s="43">
        <f t="shared" si="4"/>
        <v>8932137.0149956234</v>
      </c>
      <c r="M130" s="44"/>
      <c r="N130" s="57">
        <v>7390238.4446336832</v>
      </c>
      <c r="R130" s="50"/>
      <c r="S130" s="50"/>
      <c r="T130" s="50"/>
      <c r="U130" s="50"/>
      <c r="V130" s="50"/>
    </row>
    <row r="131" spans="1:22" x14ac:dyDescent="0.2">
      <c r="A131" s="1">
        <v>7</v>
      </c>
      <c r="B131" s="52">
        <v>2007</v>
      </c>
      <c r="C131" s="56" t="s">
        <v>135</v>
      </c>
      <c r="D131" s="53">
        <v>605.05720533605495</v>
      </c>
      <c r="E131" s="53"/>
      <c r="F131" s="41">
        <v>1.6392</v>
      </c>
      <c r="G131" s="41">
        <v>1.5851</v>
      </c>
      <c r="H131" s="29">
        <v>-3.3003904343582247E-2</v>
      </c>
      <c r="I131" s="54">
        <v>-42.048000000000002</v>
      </c>
      <c r="J131" s="54">
        <v>-61.824000000000069</v>
      </c>
      <c r="L131" s="43">
        <f t="shared" si="4"/>
        <v>1841426.2582621067</v>
      </c>
      <c r="M131" s="44"/>
      <c r="N131" s="57">
        <v>1515855.9155050484</v>
      </c>
      <c r="R131" s="50"/>
      <c r="S131" s="50"/>
      <c r="T131" s="50"/>
      <c r="U131" s="50"/>
      <c r="V131" s="50"/>
    </row>
    <row r="132" spans="1:22" x14ac:dyDescent="0.2">
      <c r="A132" s="1">
        <v>7</v>
      </c>
      <c r="B132" s="52">
        <v>1105</v>
      </c>
      <c r="C132" s="56" t="s">
        <v>136</v>
      </c>
      <c r="D132" s="53">
        <v>1608.0008074525308</v>
      </c>
      <c r="E132" s="53"/>
      <c r="F132" s="41">
        <v>1.5696000000000001</v>
      </c>
      <c r="G132" s="41">
        <v>1.6606000000000001</v>
      </c>
      <c r="H132" s="29">
        <v>5.7976554536187441E-2</v>
      </c>
      <c r="I132" s="54">
        <v>14.304000000000023</v>
      </c>
      <c r="J132" s="54">
        <v>160.41599999999991</v>
      </c>
      <c r="L132" s="43">
        <f t="shared" si="4"/>
        <v>5126872.5904428922</v>
      </c>
      <c r="M132" s="44"/>
      <c r="N132" s="57">
        <v>4235319.7587524513</v>
      </c>
      <c r="R132" s="50"/>
      <c r="S132" s="50"/>
      <c r="T132" s="50"/>
      <c r="U132" s="50"/>
      <c r="V132" s="50"/>
    </row>
    <row r="133" spans="1:22" x14ac:dyDescent="0.2">
      <c r="A133" s="1">
        <v>7</v>
      </c>
      <c r="B133" s="52">
        <v>1109</v>
      </c>
      <c r="C133" s="56" t="s">
        <v>137</v>
      </c>
      <c r="D133" s="53">
        <v>849.46968615116793</v>
      </c>
      <c r="E133" s="53"/>
      <c r="F133" s="41">
        <v>3.2985000000000002</v>
      </c>
      <c r="G133" s="41">
        <v>3.3534999999999999</v>
      </c>
      <c r="H133" s="29">
        <v>1.6674245869334525E-2</v>
      </c>
      <c r="I133" s="54">
        <v>-49.152000000000072</v>
      </c>
      <c r="J133" s="54">
        <v>154.75199999999953</v>
      </c>
      <c r="L133" s="43">
        <f t="shared" si="4"/>
        <v>5469497.4576152479</v>
      </c>
      <c r="M133" s="44"/>
      <c r="N133" s="57">
        <v>4723594.0282784328</v>
      </c>
      <c r="R133" s="50"/>
      <c r="S133" s="50"/>
      <c r="T133" s="50"/>
      <c r="U133" s="50"/>
      <c r="V133" s="50"/>
    </row>
    <row r="134" spans="1:22" x14ac:dyDescent="0.2">
      <c r="A134" s="1">
        <v>8</v>
      </c>
      <c r="B134" s="52">
        <v>1401</v>
      </c>
      <c r="C134" s="56" t="s">
        <v>138</v>
      </c>
      <c r="D134" s="53">
        <v>193.64571373560557</v>
      </c>
      <c r="E134" s="53"/>
      <c r="F134" s="41">
        <v>0.64180000000000015</v>
      </c>
      <c r="G134" s="41">
        <v>0.65399999999999991</v>
      </c>
      <c r="H134" s="29">
        <v>1.9009037083203228E-2</v>
      </c>
      <c r="I134" s="54">
        <v>2.6879999999999704</v>
      </c>
      <c r="J134" s="54">
        <v>20.735999999999581</v>
      </c>
      <c r="L134" s="43">
        <f t="shared" si="4"/>
        <v>243157.04982352516</v>
      </c>
      <c r="M134" s="44"/>
      <c r="N134" s="57">
        <v>173465.78546561839</v>
      </c>
      <c r="R134" s="50"/>
      <c r="S134" s="50"/>
      <c r="T134" s="50"/>
      <c r="U134" s="50"/>
      <c r="V134" s="50"/>
    </row>
    <row r="135" spans="1:22" x14ac:dyDescent="0.2">
      <c r="A135" s="1">
        <v>8</v>
      </c>
      <c r="B135" s="52">
        <v>1102</v>
      </c>
      <c r="C135" s="56" t="s">
        <v>139</v>
      </c>
      <c r="D135" s="53">
        <v>10901.626437298553</v>
      </c>
      <c r="E135" s="53"/>
      <c r="F135" s="41">
        <v>3.5545000000000004</v>
      </c>
      <c r="G135" s="41">
        <v>3.3624999999999998</v>
      </c>
      <c r="H135" s="29">
        <v>-5.4016036010690827E-2</v>
      </c>
      <c r="I135" s="54">
        <v>-66.719999999999843</v>
      </c>
      <c r="J135" s="54">
        <v>-301.92000000000132</v>
      </c>
      <c r="L135" s="43">
        <f t="shared" si="4"/>
        <v>70380900.279199466</v>
      </c>
      <c r="M135" s="44"/>
      <c r="N135" s="57">
        <v>60745718.401512221</v>
      </c>
      <c r="R135" s="50"/>
      <c r="S135" s="50"/>
      <c r="T135" s="50"/>
      <c r="U135" s="50"/>
      <c r="V135" s="50"/>
    </row>
    <row r="136" spans="1:22" x14ac:dyDescent="0.2">
      <c r="A136" s="1">
        <v>9</v>
      </c>
      <c r="B136" s="52">
        <v>6803</v>
      </c>
      <c r="C136" s="56" t="s">
        <v>140</v>
      </c>
      <c r="D136" s="53">
        <v>655.20040060837835</v>
      </c>
      <c r="E136" s="53"/>
      <c r="F136" s="41">
        <v>1.3625</v>
      </c>
      <c r="G136" s="41">
        <v>1.3138999999999998</v>
      </c>
      <c r="H136" s="29">
        <v>-3.5669724770642341E-2</v>
      </c>
      <c r="I136" s="54">
        <v>-0.86399999999995813</v>
      </c>
      <c r="J136" s="54">
        <v>-92.44800000000042</v>
      </c>
      <c r="L136" s="43">
        <f t="shared" si="4"/>
        <v>1652866.1882099484</v>
      </c>
      <c r="M136" s="44"/>
      <c r="N136" s="57">
        <v>1330561.6844557012</v>
      </c>
      <c r="R136" s="50"/>
      <c r="S136" s="50"/>
      <c r="T136" s="50"/>
      <c r="U136" s="50"/>
      <c r="V136" s="50"/>
    </row>
    <row r="137" spans="1:22" x14ac:dyDescent="0.2">
      <c r="A137" s="1">
        <v>9</v>
      </c>
      <c r="B137" s="52">
        <v>6903</v>
      </c>
      <c r="C137" s="56" t="s">
        <v>141</v>
      </c>
      <c r="D137" s="53">
        <v>50.333270065642303</v>
      </c>
      <c r="E137" s="53"/>
      <c r="F137" s="41">
        <v>12.442299999999999</v>
      </c>
      <c r="G137" s="41">
        <v>11.458499999999999</v>
      </c>
      <c r="H137" s="29">
        <v>-7.9068982422863976E-2</v>
      </c>
      <c r="I137" s="54">
        <v>-544.22399999999993</v>
      </c>
      <c r="J137" s="54">
        <v>-1344.6720000000009</v>
      </c>
      <c r="L137" s="43">
        <f t="shared" si="4"/>
        <v>1107348.0480905517</v>
      </c>
      <c r="M137" s="44"/>
      <c r="N137" s="57">
        <v>984373.2228269031</v>
      </c>
      <c r="R137" s="50"/>
      <c r="S137" s="50"/>
      <c r="T137" s="50"/>
      <c r="U137" s="50"/>
      <c r="V137" s="50"/>
    </row>
    <row r="138" spans="1:22" ht="13.5" customHeight="1" x14ac:dyDescent="0.2">
      <c r="B138" s="52"/>
      <c r="D138" s="53"/>
      <c r="E138" s="53"/>
      <c r="F138" s="41"/>
      <c r="G138" s="41"/>
      <c r="H138" s="29"/>
      <c r="I138" s="54"/>
      <c r="J138" s="54"/>
      <c r="L138" s="43"/>
      <c r="M138" s="44"/>
      <c r="N138" s="43"/>
      <c r="R138" s="50"/>
      <c r="S138" s="50"/>
      <c r="T138" s="50"/>
      <c r="U138" s="50"/>
      <c r="V138" s="50"/>
    </row>
    <row r="139" spans="1:22" ht="15" x14ac:dyDescent="0.25">
      <c r="A139" s="32">
        <v>8</v>
      </c>
      <c r="B139" s="45" t="s">
        <v>142</v>
      </c>
      <c r="D139" s="34">
        <f>SUM(D141:D166)</f>
        <v>52969.215392324862</v>
      </c>
      <c r="E139" s="34"/>
      <c r="F139" s="35">
        <f t="array" ref="F139">SUM($D141:$D166*F141:F166)/$D139</f>
        <v>1.5875010502403339</v>
      </c>
      <c r="G139" s="35">
        <f t="array" ref="G139">SUM($D141:$D166*G141:G166)/$D139</f>
        <v>1.5454131312151256</v>
      </c>
      <c r="H139" s="47">
        <f>G139/F139-1</f>
        <v>-2.65120574369615E-2</v>
      </c>
      <c r="I139" s="37">
        <f t="array" ref="I139">SUM($D141:$D166*I141:I166)/$D139</f>
        <v>-20.228641372655545</v>
      </c>
      <c r="J139" s="37">
        <f t="array" ref="J139">SUM($D141:$D166*J141:J166)/$D139</f>
        <v>-60.580163155745126</v>
      </c>
      <c r="K139" s="48"/>
      <c r="L139" s="39">
        <f>G139*D139*1920</f>
        <v>157169896.35352549</v>
      </c>
      <c r="M139" s="40"/>
      <c r="N139" s="39">
        <f>SUM(N141:N166)</f>
        <v>128927323.3671234</v>
      </c>
      <c r="R139" s="50"/>
      <c r="S139" s="50"/>
      <c r="T139" s="50"/>
      <c r="U139" s="50"/>
      <c r="V139" s="50"/>
    </row>
    <row r="140" spans="1:22" x14ac:dyDescent="0.2">
      <c r="B140" s="52"/>
      <c r="D140" s="53"/>
      <c r="E140" s="53"/>
      <c r="F140" s="41"/>
      <c r="G140" s="41"/>
      <c r="H140" s="29"/>
      <c r="I140" s="54"/>
      <c r="J140" s="54"/>
      <c r="L140" s="43"/>
      <c r="M140" s="44"/>
      <c r="N140" s="43"/>
      <c r="R140" s="50"/>
      <c r="S140" s="50"/>
      <c r="T140" s="50"/>
      <c r="U140" s="50"/>
      <c r="V140" s="50"/>
    </row>
    <row r="141" spans="1:22" x14ac:dyDescent="0.2">
      <c r="A141" s="1">
        <v>4</v>
      </c>
      <c r="B141" s="52">
        <v>105</v>
      </c>
      <c r="C141" s="58" t="s">
        <v>143</v>
      </c>
      <c r="D141" s="53">
        <v>1099.7551063406906</v>
      </c>
      <c r="E141" s="53"/>
      <c r="F141" s="41">
        <v>2.2318000000000002</v>
      </c>
      <c r="G141" s="41">
        <v>2.1355</v>
      </c>
      <c r="H141" s="29">
        <v>-4.314902769065343E-2</v>
      </c>
      <c r="I141" s="54">
        <v>-56.351999999999919</v>
      </c>
      <c r="J141" s="54">
        <v>-128.54400000000061</v>
      </c>
      <c r="L141" s="43">
        <f t="shared" ref="L141:L166" si="5">G141*D141*1920</f>
        <v>4509171.8968138462</v>
      </c>
      <c r="M141" s="44"/>
      <c r="N141" s="57">
        <v>3803209.3566756812</v>
      </c>
      <c r="R141" s="50"/>
      <c r="S141" s="50"/>
      <c r="T141" s="50"/>
      <c r="U141" s="50"/>
      <c r="V141" s="50"/>
    </row>
    <row r="142" spans="1:22" x14ac:dyDescent="0.2">
      <c r="A142" s="1">
        <v>5</v>
      </c>
      <c r="B142" s="52">
        <v>3506</v>
      </c>
      <c r="C142" s="56" t="s">
        <v>144</v>
      </c>
      <c r="D142" s="53">
        <v>786.70491454538671</v>
      </c>
      <c r="E142" s="53"/>
      <c r="F142" s="41">
        <v>1.8961000000000001</v>
      </c>
      <c r="G142" s="41">
        <v>1.8174999999999999</v>
      </c>
      <c r="H142" s="29">
        <v>-4.1453509835979285E-2</v>
      </c>
      <c r="I142" s="54">
        <v>-41.760000000000034</v>
      </c>
      <c r="J142" s="54">
        <v>-109.1520000000004</v>
      </c>
      <c r="L142" s="43">
        <f t="shared" si="5"/>
        <v>2745285.469797581</v>
      </c>
      <c r="M142" s="44"/>
      <c r="N142" s="57">
        <v>2285569.8586262837</v>
      </c>
      <c r="R142" s="50"/>
      <c r="S142" s="50"/>
      <c r="T142" s="50"/>
      <c r="U142" s="50"/>
      <c r="V142" s="50"/>
    </row>
    <row r="143" spans="1:22" x14ac:dyDescent="0.2">
      <c r="A143" s="1">
        <v>6</v>
      </c>
      <c r="B143" s="52">
        <v>4911</v>
      </c>
      <c r="C143" s="56" t="s">
        <v>145</v>
      </c>
      <c r="D143" s="53">
        <v>6443.7486774063709</v>
      </c>
      <c r="E143" s="53"/>
      <c r="F143" s="41">
        <v>0.2429</v>
      </c>
      <c r="G143" s="41">
        <v>0.25919999999999999</v>
      </c>
      <c r="H143" s="29">
        <v>6.7105804857966245E-2</v>
      </c>
      <c r="I143" s="54">
        <v>10.079999999999982</v>
      </c>
      <c r="J143" s="54">
        <v>21.21599999999998</v>
      </c>
      <c r="L143" s="43">
        <f t="shared" si="5"/>
        <v>3206821.741792764</v>
      </c>
      <c r="M143" s="44"/>
      <c r="N143" s="57">
        <v>1360028.9368510607</v>
      </c>
      <c r="R143" s="50"/>
      <c r="S143" s="50"/>
      <c r="T143" s="50"/>
      <c r="U143" s="50"/>
      <c r="V143" s="50"/>
    </row>
    <row r="144" spans="1:22" x14ac:dyDescent="0.2">
      <c r="A144" s="1">
        <v>6</v>
      </c>
      <c r="B144" s="52">
        <v>1704</v>
      </c>
      <c r="C144" s="56" t="s">
        <v>146</v>
      </c>
      <c r="D144" s="53">
        <v>406.52115203537284</v>
      </c>
      <c r="E144" s="53"/>
      <c r="F144" s="41">
        <v>1.6467000000000001</v>
      </c>
      <c r="G144" s="41">
        <v>1.6678000000000002</v>
      </c>
      <c r="H144" s="29">
        <v>1.281350579947782E-2</v>
      </c>
      <c r="I144" s="54">
        <v>-2.7840000000000664</v>
      </c>
      <c r="J144" s="54">
        <v>43.296000000000291</v>
      </c>
      <c r="L144" s="43">
        <f t="shared" si="5"/>
        <v>1301752.2765400221</v>
      </c>
      <c r="M144" s="44"/>
      <c r="N144" s="57">
        <v>1075638.5773527466</v>
      </c>
      <c r="R144" s="50"/>
      <c r="S144" s="50"/>
      <c r="T144" s="50"/>
      <c r="U144" s="50"/>
      <c r="V144" s="50"/>
    </row>
    <row r="145" spans="1:22" x14ac:dyDescent="0.2">
      <c r="A145" s="1">
        <v>7</v>
      </c>
      <c r="B145" s="52">
        <v>5206</v>
      </c>
      <c r="C145" s="56" t="s">
        <v>147</v>
      </c>
      <c r="D145" s="53">
        <v>6083.1878046105285</v>
      </c>
      <c r="E145" s="53"/>
      <c r="F145" s="41">
        <v>1.0396000000000001</v>
      </c>
      <c r="G145" s="41">
        <v>1.0445</v>
      </c>
      <c r="H145" s="29">
        <v>4.7133512889572238E-3</v>
      </c>
      <c r="I145" s="54">
        <v>-0.48000000000000043</v>
      </c>
      <c r="J145" s="54">
        <v>9.8879999999998169</v>
      </c>
      <c r="L145" s="43">
        <f t="shared" si="5"/>
        <v>12199468.150878137</v>
      </c>
      <c r="M145" s="55"/>
      <c r="N145" s="57">
        <v>9544434.0675295331</v>
      </c>
      <c r="R145" s="50"/>
      <c r="S145" s="50"/>
      <c r="T145" s="50"/>
      <c r="U145" s="50"/>
      <c r="V145" s="50"/>
    </row>
    <row r="146" spans="1:22" x14ac:dyDescent="0.2">
      <c r="A146" s="1">
        <v>7</v>
      </c>
      <c r="B146" s="52">
        <v>112</v>
      </c>
      <c r="C146" s="56" t="s">
        <v>148</v>
      </c>
      <c r="D146" s="53">
        <v>1587.514542411401</v>
      </c>
      <c r="E146" s="53"/>
      <c r="F146" s="41">
        <v>1.5181</v>
      </c>
      <c r="G146" s="41">
        <v>1.4930000000000001</v>
      </c>
      <c r="H146" s="29">
        <v>-1.6533825176207051E-2</v>
      </c>
      <c r="I146" s="54">
        <v>-27.167999999999992</v>
      </c>
      <c r="J146" s="54">
        <v>-21.023999999999816</v>
      </c>
      <c r="L146" s="43">
        <f t="shared" si="5"/>
        <v>4550705.6866948251</v>
      </c>
      <c r="M146" s="44"/>
      <c r="N146" s="57">
        <v>3722035.2876677597</v>
      </c>
      <c r="R146" s="50"/>
      <c r="S146" s="50"/>
      <c r="T146" s="50"/>
      <c r="U146" s="50"/>
      <c r="V146" s="50"/>
    </row>
    <row r="147" spans="1:22" x14ac:dyDescent="0.2">
      <c r="A147" s="1">
        <v>7</v>
      </c>
      <c r="B147" s="52">
        <v>403</v>
      </c>
      <c r="C147" s="56" t="s">
        <v>149</v>
      </c>
      <c r="D147" s="53">
        <v>219.30947179690097</v>
      </c>
      <c r="E147" s="53"/>
      <c r="F147" s="41">
        <v>3.6739000000000002</v>
      </c>
      <c r="G147" s="41">
        <v>3.4534000000000002</v>
      </c>
      <c r="H147" s="29">
        <v>-6.0017964560820869E-2</v>
      </c>
      <c r="I147" s="54">
        <v>-129.50399999999996</v>
      </c>
      <c r="J147" s="54">
        <v>-293.85599999999988</v>
      </c>
      <c r="L147" s="43">
        <f t="shared" si="5"/>
        <v>1454137.5934145623</v>
      </c>
      <c r="M147" s="44"/>
      <c r="N147" s="57">
        <v>1257550.2671925637</v>
      </c>
      <c r="R147" s="50"/>
      <c r="S147" s="50"/>
      <c r="T147" s="50"/>
      <c r="U147" s="50"/>
      <c r="V147" s="50"/>
    </row>
    <row r="148" spans="1:22" x14ac:dyDescent="0.2">
      <c r="A148" s="1">
        <v>7</v>
      </c>
      <c r="B148" s="52">
        <v>106</v>
      </c>
      <c r="C148" s="58" t="s">
        <v>150</v>
      </c>
      <c r="D148" s="53">
        <v>938.31379989242839</v>
      </c>
      <c r="E148" s="53"/>
      <c r="F148" s="41">
        <v>5.5161999999999995</v>
      </c>
      <c r="G148" s="41">
        <v>4.7130000000000001</v>
      </c>
      <c r="H148" s="29">
        <v>-0.14560748341249408</v>
      </c>
      <c r="I148" s="54">
        <v>-277.05600000000015</v>
      </c>
      <c r="J148" s="54">
        <v>-1265.0879999999988</v>
      </c>
      <c r="L148" s="43">
        <f t="shared" si="5"/>
        <v>8490764.042674588</v>
      </c>
      <c r="M148" s="44"/>
      <c r="N148" s="57">
        <v>7431499.3420229061</v>
      </c>
      <c r="R148" s="50"/>
      <c r="S148" s="50"/>
      <c r="T148" s="50"/>
      <c r="U148" s="50"/>
      <c r="V148" s="50"/>
    </row>
    <row r="149" spans="1:22" x14ac:dyDescent="0.2">
      <c r="A149" s="1">
        <v>8</v>
      </c>
      <c r="B149" s="52">
        <v>219</v>
      </c>
      <c r="C149" s="56" t="s">
        <v>151</v>
      </c>
      <c r="D149" s="53">
        <v>800.79035206328558</v>
      </c>
      <c r="E149" s="53"/>
      <c r="F149" s="41">
        <v>1.8992</v>
      </c>
      <c r="G149" s="41">
        <v>1.7224000000000002</v>
      </c>
      <c r="H149" s="29">
        <v>-9.3091828138163302E-2</v>
      </c>
      <c r="I149" s="54">
        <v>-58.559999999999889</v>
      </c>
      <c r="J149" s="54">
        <v>-280.89599999999979</v>
      </c>
      <c r="L149" s="43">
        <f t="shared" si="5"/>
        <v>2648220.100596102</v>
      </c>
      <c r="M149" s="44"/>
      <c r="N149" s="57">
        <v>2193433.1938290196</v>
      </c>
      <c r="R149" s="50"/>
      <c r="S149" s="50"/>
      <c r="T149" s="50"/>
      <c r="U149" s="50"/>
      <c r="V149" s="50"/>
    </row>
    <row r="150" spans="1:22" x14ac:dyDescent="0.2">
      <c r="A150" s="1">
        <v>8</v>
      </c>
      <c r="B150" s="52">
        <v>217</v>
      </c>
      <c r="C150" s="56" t="s">
        <v>152</v>
      </c>
      <c r="D150" s="53">
        <v>4720.6397893989906</v>
      </c>
      <c r="E150" s="53"/>
      <c r="F150" s="41">
        <v>2.4830000000000001</v>
      </c>
      <c r="G150" s="41">
        <v>2.3634000000000004</v>
      </c>
      <c r="H150" s="29">
        <v>-4.8167539267015558E-2</v>
      </c>
      <c r="I150" s="54">
        <v>-72.864000000000019</v>
      </c>
      <c r="J150" s="54">
        <v>-156.7679999999994</v>
      </c>
      <c r="L150" s="43">
        <f t="shared" si="5"/>
        <v>21420979.350269906</v>
      </c>
      <c r="M150" s="44"/>
      <c r="N150" s="57">
        <v>18169302.963419531</v>
      </c>
      <c r="R150" s="50"/>
      <c r="S150" s="50"/>
      <c r="T150" s="50"/>
      <c r="U150" s="50"/>
      <c r="V150" s="50"/>
    </row>
    <row r="151" spans="1:22" x14ac:dyDescent="0.2">
      <c r="A151" s="1">
        <v>8</v>
      </c>
      <c r="B151" s="52">
        <v>214</v>
      </c>
      <c r="C151" s="56" t="s">
        <v>153</v>
      </c>
      <c r="D151" s="53">
        <v>1213.2110683271862</v>
      </c>
      <c r="E151" s="53"/>
      <c r="F151" s="41">
        <v>3.2816000000000001</v>
      </c>
      <c r="G151" s="41">
        <v>3.3495999999999997</v>
      </c>
      <c r="H151" s="29">
        <v>2.0721599219892584E-2</v>
      </c>
      <c r="I151" s="54">
        <v>-22.368000000000041</v>
      </c>
      <c r="J151" s="54">
        <v>152.92799999999932</v>
      </c>
      <c r="L151" s="43">
        <f t="shared" si="5"/>
        <v>7802441.8453799859</v>
      </c>
      <c r="M151" s="44"/>
      <c r="N151" s="57">
        <v>6730966.440946932</v>
      </c>
      <c r="R151" s="50"/>
      <c r="S151" s="50"/>
      <c r="T151" s="50"/>
      <c r="U151" s="50"/>
      <c r="V151" s="50"/>
    </row>
    <row r="152" spans="1:22" x14ac:dyDescent="0.2">
      <c r="A152" s="1">
        <v>9</v>
      </c>
      <c r="B152" s="52">
        <v>4900</v>
      </c>
      <c r="C152" s="56" t="s">
        <v>154</v>
      </c>
      <c r="D152" s="53">
        <v>9517.2930677116419</v>
      </c>
      <c r="E152" s="53"/>
      <c r="F152" s="41">
        <v>0.36759999999999998</v>
      </c>
      <c r="G152" s="41">
        <v>0.37979999999999997</v>
      </c>
      <c r="H152" s="29">
        <v>3.3188248095756157E-2</v>
      </c>
      <c r="I152" s="54">
        <v>11.135999999999999</v>
      </c>
      <c r="J152" s="54">
        <v>12.287999999999979</v>
      </c>
      <c r="L152" s="43">
        <f t="shared" si="5"/>
        <v>6940162.3816644121</v>
      </c>
      <c r="M152" s="44"/>
      <c r="N152" s="57">
        <v>3990867.467497387</v>
      </c>
      <c r="R152" s="50"/>
      <c r="S152" s="50"/>
      <c r="T152" s="50"/>
      <c r="U152" s="50"/>
      <c r="V152" s="50"/>
    </row>
    <row r="153" spans="1:22" x14ac:dyDescent="0.2">
      <c r="A153" s="1">
        <v>9</v>
      </c>
      <c r="B153" s="52">
        <v>212</v>
      </c>
      <c r="C153" s="56" t="s">
        <v>155</v>
      </c>
      <c r="D153" s="53">
        <v>720.88190976005899</v>
      </c>
      <c r="E153" s="53"/>
      <c r="F153" s="41">
        <v>1.9233000000000002</v>
      </c>
      <c r="G153" s="41">
        <v>1.7793000000000001</v>
      </c>
      <c r="H153" s="29">
        <v>-7.4871314927468458E-2</v>
      </c>
      <c r="I153" s="54">
        <v>-30.815999999999963</v>
      </c>
      <c r="J153" s="54">
        <v>-245.66400000000027</v>
      </c>
      <c r="L153" s="43">
        <f t="shared" si="5"/>
        <v>2462717.1495092604</v>
      </c>
      <c r="M153" s="44"/>
      <c r="N153" s="57">
        <v>2046098.1557543932</v>
      </c>
      <c r="R153" s="50"/>
      <c r="S153" s="50"/>
      <c r="T153" s="50"/>
      <c r="U153" s="50"/>
      <c r="V153" s="50"/>
    </row>
    <row r="154" spans="1:22" x14ac:dyDescent="0.2">
      <c r="A154" s="1">
        <v>9</v>
      </c>
      <c r="B154" s="52">
        <v>210</v>
      </c>
      <c r="C154" s="56" t="s">
        <v>156</v>
      </c>
      <c r="D154" s="53">
        <v>637.56872547438627</v>
      </c>
      <c r="E154" s="53"/>
      <c r="F154" s="41">
        <v>1.8048999999999999</v>
      </c>
      <c r="G154" s="41">
        <v>1.7956000000000001</v>
      </c>
      <c r="H154" s="29">
        <v>-5.1526400354588997E-3</v>
      </c>
      <c r="I154" s="54">
        <v>-8.3519999999999861</v>
      </c>
      <c r="J154" s="54">
        <v>-9.5039999999997526</v>
      </c>
      <c r="L154" s="43">
        <f t="shared" si="5"/>
        <v>2198051.3346466711</v>
      </c>
      <c r="M154" s="44"/>
      <c r="N154" s="57">
        <v>1827340.1105549696</v>
      </c>
      <c r="R154" s="50"/>
      <c r="S154" s="50"/>
      <c r="T154" s="50"/>
      <c r="U154" s="50"/>
      <c r="V154" s="50"/>
    </row>
    <row r="155" spans="1:22" x14ac:dyDescent="0.2">
      <c r="A155" s="1">
        <v>9</v>
      </c>
      <c r="B155" s="52">
        <v>1703</v>
      </c>
      <c r="C155" s="56" t="s">
        <v>157</v>
      </c>
      <c r="D155" s="53">
        <v>88.376979050337212</v>
      </c>
      <c r="E155" s="53"/>
      <c r="F155" s="41">
        <v>1.954</v>
      </c>
      <c r="G155" s="41">
        <v>1.8784000000000001</v>
      </c>
      <c r="H155" s="29">
        <v>-3.8689866939610962E-2</v>
      </c>
      <c r="I155" s="54">
        <v>-30.912000000000059</v>
      </c>
      <c r="J155" s="54">
        <v>-114.23999999999972</v>
      </c>
      <c r="L155" s="43">
        <f t="shared" si="5"/>
        <v>318734.04950045457</v>
      </c>
      <c r="M155" s="44"/>
      <c r="N155" s="57">
        <v>265774.37811976467</v>
      </c>
      <c r="R155" s="50"/>
      <c r="S155" s="50"/>
      <c r="T155" s="50"/>
      <c r="U155" s="50"/>
      <c r="V155" s="50"/>
    </row>
    <row r="156" spans="1:22" x14ac:dyDescent="0.2">
      <c r="A156" s="1">
        <v>9</v>
      </c>
      <c r="B156" s="52">
        <v>509</v>
      </c>
      <c r="C156" s="56" t="s">
        <v>158</v>
      </c>
      <c r="D156" s="53">
        <v>518.2657656981014</v>
      </c>
      <c r="E156" s="53"/>
      <c r="F156" s="41">
        <v>1.9544000000000001</v>
      </c>
      <c r="G156" s="41">
        <v>1.9212</v>
      </c>
      <c r="H156" s="29">
        <v>-1.6987310683585832E-2</v>
      </c>
      <c r="I156" s="54">
        <v>-19.296000000000006</v>
      </c>
      <c r="J156" s="54">
        <v>-44.448000000000221</v>
      </c>
      <c r="L156" s="43">
        <f t="shared" si="5"/>
        <v>1911729.0029936493</v>
      </c>
      <c r="M156" s="44"/>
      <c r="N156" s="57">
        <v>1595968.3295213615</v>
      </c>
      <c r="R156" s="50"/>
      <c r="S156" s="50"/>
      <c r="T156" s="50"/>
      <c r="U156" s="50"/>
      <c r="V156" s="50"/>
    </row>
    <row r="157" spans="1:22" x14ac:dyDescent="0.2">
      <c r="A157" s="1">
        <v>9</v>
      </c>
      <c r="B157" s="52">
        <v>104</v>
      </c>
      <c r="C157" s="56" t="s">
        <v>159</v>
      </c>
      <c r="D157" s="53">
        <v>7.668159694649912</v>
      </c>
      <c r="E157" s="53"/>
      <c r="F157" s="41">
        <v>1.9439000000000002</v>
      </c>
      <c r="G157" s="41">
        <v>1.9258000000000002</v>
      </c>
      <c r="H157" s="29">
        <v>-9.3111785585677787E-3</v>
      </c>
      <c r="I157" s="54">
        <v>-34.367999999999896</v>
      </c>
      <c r="J157" s="54">
        <v>-0.38400000000011403</v>
      </c>
      <c r="L157" s="43">
        <f t="shared" si="5"/>
        <v>28353.296524717061</v>
      </c>
      <c r="M157" s="44"/>
      <c r="N157" s="57">
        <v>23698.04388438923</v>
      </c>
      <c r="R157" s="50"/>
      <c r="S157" s="50"/>
      <c r="T157" s="50"/>
      <c r="U157" s="50"/>
      <c r="V157" s="50"/>
    </row>
    <row r="158" spans="1:22" s="6" customFormat="1" x14ac:dyDescent="0.2">
      <c r="A158" s="1">
        <v>9</v>
      </c>
      <c r="B158" s="52">
        <v>108</v>
      </c>
      <c r="C158" s="56" t="s">
        <v>160</v>
      </c>
      <c r="D158" s="53">
        <v>2107.3336622363927</v>
      </c>
      <c r="E158" s="53"/>
      <c r="F158" s="41">
        <v>1.9439000000000002</v>
      </c>
      <c r="G158" s="41">
        <v>1.9258000000000002</v>
      </c>
      <c r="H158" s="29">
        <v>-9.3111785585677787E-3</v>
      </c>
      <c r="I158" s="54">
        <v>-34.367999999999896</v>
      </c>
      <c r="J158" s="54">
        <v>-0.38400000000011403</v>
      </c>
      <c r="L158" s="43">
        <f t="shared" si="5"/>
        <v>7791942.0801309031</v>
      </c>
      <c r="M158" s="44"/>
      <c r="N158" s="57">
        <v>6512603.7530975919</v>
      </c>
      <c r="R158" s="50"/>
      <c r="S158" s="50"/>
      <c r="T158" s="50"/>
      <c r="U158" s="50"/>
      <c r="V158" s="50"/>
    </row>
    <row r="159" spans="1:22" x14ac:dyDescent="0.2">
      <c r="A159" s="1">
        <v>9</v>
      </c>
      <c r="B159" s="52">
        <v>107</v>
      </c>
      <c r="C159" s="56" t="s">
        <v>161</v>
      </c>
      <c r="D159" s="53">
        <v>3925.5111520799837</v>
      </c>
      <c r="E159" s="53"/>
      <c r="F159" s="41">
        <v>2.1335999999999999</v>
      </c>
      <c r="G159" s="41">
        <v>2.0046999999999997</v>
      </c>
      <c r="H159" s="29">
        <v>-6.0414323209598941E-2</v>
      </c>
      <c r="I159" s="54">
        <v>-39.072000000000017</v>
      </c>
      <c r="J159" s="54">
        <v>-208.41600000000045</v>
      </c>
      <c r="L159" s="43">
        <f t="shared" si="5"/>
        <v>15109386.636623504</v>
      </c>
      <c r="M159" s="44"/>
      <c r="N159" s="57">
        <v>12667932.24783643</v>
      </c>
      <c r="R159" s="50"/>
      <c r="S159" s="50"/>
      <c r="T159" s="50"/>
      <c r="U159" s="50"/>
      <c r="V159" s="50"/>
    </row>
    <row r="160" spans="1:22" x14ac:dyDescent="0.2">
      <c r="A160" s="1">
        <v>9</v>
      </c>
      <c r="B160" s="52">
        <v>101</v>
      </c>
      <c r="C160" s="56" t="s">
        <v>162</v>
      </c>
      <c r="D160" s="53">
        <v>8765.6472302225848</v>
      </c>
      <c r="E160" s="53"/>
      <c r="F160" s="41">
        <v>2.0973000000000002</v>
      </c>
      <c r="G160" s="41">
        <v>2.1189</v>
      </c>
      <c r="H160" s="29">
        <v>1.0298955800314591E-2</v>
      </c>
      <c r="I160" s="54">
        <v>7.7760000000000495</v>
      </c>
      <c r="J160" s="54">
        <v>33.695999999999643</v>
      </c>
      <c r="L160" s="43">
        <f t="shared" si="5"/>
        <v>35661177.438947774</v>
      </c>
      <c r="M160" s="44"/>
      <c r="N160" s="57">
        <v>30018064.127664007</v>
      </c>
      <c r="R160" s="50"/>
      <c r="S160" s="50"/>
      <c r="T160" s="50"/>
      <c r="U160" s="50"/>
      <c r="V160" s="50"/>
    </row>
    <row r="161" spans="1:22" x14ac:dyDescent="0.2">
      <c r="A161" s="1">
        <v>9</v>
      </c>
      <c r="B161" s="52">
        <v>508</v>
      </c>
      <c r="C161" s="56" t="s">
        <v>163</v>
      </c>
      <c r="D161" s="53">
        <v>981.37628612318622</v>
      </c>
      <c r="E161" s="53"/>
      <c r="F161" s="41">
        <v>2.6907000000000001</v>
      </c>
      <c r="G161" s="41">
        <v>2.5430000000000001</v>
      </c>
      <c r="H161" s="29">
        <v>-5.489277883078747E-2</v>
      </c>
      <c r="I161" s="54">
        <v>-92.735999999999962</v>
      </c>
      <c r="J161" s="54">
        <v>-190.84799999999993</v>
      </c>
      <c r="L161" s="43">
        <f t="shared" si="5"/>
        <v>4791628.5995736243</v>
      </c>
      <c r="M161" s="44"/>
      <c r="N161" s="57">
        <v>4076777.1545792711</v>
      </c>
      <c r="R161" s="50"/>
      <c r="S161" s="50"/>
      <c r="T161" s="50"/>
      <c r="U161" s="50"/>
      <c r="V161" s="50"/>
    </row>
    <row r="162" spans="1:22" x14ac:dyDescent="0.2">
      <c r="A162" s="1">
        <v>9</v>
      </c>
      <c r="B162" s="52">
        <v>103</v>
      </c>
      <c r="C162" s="63" t="s">
        <v>164</v>
      </c>
      <c r="D162" s="53">
        <v>444.70914233161602</v>
      </c>
      <c r="E162" s="53"/>
      <c r="F162" s="41">
        <v>2.8892000000000002</v>
      </c>
      <c r="G162" s="41">
        <v>2.6433</v>
      </c>
      <c r="H162" s="29">
        <v>-8.5110065069915586E-2</v>
      </c>
      <c r="I162" s="54">
        <v>-93.216000000000022</v>
      </c>
      <c r="J162" s="54">
        <v>-378.91200000000043</v>
      </c>
      <c r="L162" s="43">
        <f t="shared" si="5"/>
        <v>2256959.3777763085</v>
      </c>
      <c r="M162" s="44"/>
      <c r="N162" s="57">
        <v>1927338.115341604</v>
      </c>
      <c r="R162" s="50"/>
      <c r="S162" s="50"/>
      <c r="T162" s="50"/>
      <c r="U162" s="50"/>
      <c r="V162" s="50"/>
    </row>
    <row r="163" spans="1:22" x14ac:dyDescent="0.2">
      <c r="A163" s="1">
        <v>9</v>
      </c>
      <c r="B163" s="52">
        <v>1702</v>
      </c>
      <c r="C163" s="56" t="s">
        <v>165</v>
      </c>
      <c r="D163" s="53">
        <v>51.48388458375868</v>
      </c>
      <c r="E163" s="53"/>
      <c r="F163" s="41">
        <v>3.0751000000000004</v>
      </c>
      <c r="G163" s="41">
        <v>2.8699999999999997</v>
      </c>
      <c r="H163" s="29">
        <v>-6.6697017983155193E-2</v>
      </c>
      <c r="I163" s="54">
        <v>-83.520000000000024</v>
      </c>
      <c r="J163" s="54">
        <v>-310.27200000000136</v>
      </c>
      <c r="L163" s="43">
        <f t="shared" si="5"/>
        <v>283696.79761034378</v>
      </c>
      <c r="M163" s="44"/>
      <c r="N163" s="57">
        <v>242836.15543354861</v>
      </c>
      <c r="R163" s="50"/>
      <c r="S163" s="50"/>
      <c r="T163" s="50"/>
      <c r="U163" s="50"/>
      <c r="V163" s="50"/>
    </row>
    <row r="164" spans="1:22" x14ac:dyDescent="0.2">
      <c r="A164" s="1">
        <v>9</v>
      </c>
      <c r="B164" s="52">
        <v>202</v>
      </c>
      <c r="C164" s="56" t="s">
        <v>166</v>
      </c>
      <c r="D164" s="53">
        <v>499.54347518759397</v>
      </c>
      <c r="E164" s="53"/>
      <c r="F164" s="41">
        <v>4.3162999999999991</v>
      </c>
      <c r="G164" s="41">
        <v>3.97</v>
      </c>
      <c r="H164" s="29">
        <v>-8.0230753191390503E-2</v>
      </c>
      <c r="I164" s="54">
        <v>-128.83199999999982</v>
      </c>
      <c r="J164" s="54">
        <v>-536.06399999999803</v>
      </c>
      <c r="L164" s="43">
        <f t="shared" si="5"/>
        <v>3807720.1852699164</v>
      </c>
      <c r="M164" s="44"/>
      <c r="N164" s="57">
        <v>3306088.058867346</v>
      </c>
      <c r="R164" s="50"/>
      <c r="S164" s="50"/>
      <c r="T164" s="50"/>
      <c r="U164" s="50"/>
      <c r="V164" s="50"/>
    </row>
    <row r="165" spans="1:22" x14ac:dyDescent="0.2">
      <c r="A165" s="1">
        <v>9</v>
      </c>
      <c r="B165" s="52">
        <v>701</v>
      </c>
      <c r="C165" s="56" t="s">
        <v>167</v>
      </c>
      <c r="D165" s="53">
        <v>0.61599676930765679</v>
      </c>
      <c r="E165" s="53"/>
      <c r="F165" s="41">
        <v>4.0519999999999996</v>
      </c>
      <c r="G165" s="41">
        <v>4.2272999999999996</v>
      </c>
      <c r="H165" s="29">
        <v>4.3262586377097678E-2</v>
      </c>
      <c r="I165" s="54">
        <v>12.959999999999798</v>
      </c>
      <c r="J165" s="54">
        <v>323.61600000000021</v>
      </c>
      <c r="L165" s="43">
        <f t="shared" si="5"/>
        <v>4999.6860343569742</v>
      </c>
      <c r="M165" s="44"/>
      <c r="N165" s="57">
        <v>4350.4967965724618</v>
      </c>
      <c r="R165" s="50"/>
      <c r="S165" s="50"/>
      <c r="T165" s="50"/>
      <c r="U165" s="50"/>
      <c r="V165" s="50"/>
    </row>
    <row r="166" spans="1:22" s="50" customFormat="1" x14ac:dyDescent="0.2">
      <c r="A166" s="1">
        <v>9</v>
      </c>
      <c r="B166" s="52">
        <v>201</v>
      </c>
      <c r="C166" s="56" t="s">
        <v>168</v>
      </c>
      <c r="D166" s="53">
        <v>403.24327657271613</v>
      </c>
      <c r="E166" s="53"/>
      <c r="F166" s="41">
        <v>4.0519999999999996</v>
      </c>
      <c r="G166" s="41">
        <v>4.2272999999999996</v>
      </c>
      <c r="H166" s="29">
        <v>4.3262586377097678E-2</v>
      </c>
      <c r="I166" s="54">
        <v>12.959999999999798</v>
      </c>
      <c r="J166" s="54">
        <v>323.61600000000021</v>
      </c>
      <c r="K166" s="6"/>
      <c r="L166" s="43">
        <f t="shared" si="5"/>
        <v>3272890.1818672181</v>
      </c>
      <c r="M166" s="44"/>
      <c r="N166" s="57">
        <v>2847918.4800607339</v>
      </c>
    </row>
    <row r="167" spans="1:22" x14ac:dyDescent="0.2">
      <c r="B167" s="52"/>
      <c r="D167" s="53"/>
      <c r="E167" s="53"/>
      <c r="F167" s="41"/>
      <c r="G167" s="41"/>
      <c r="H167" s="29"/>
      <c r="I167" s="54"/>
      <c r="J167" s="54"/>
      <c r="L167" s="43"/>
      <c r="M167" s="44"/>
      <c r="N167" s="43"/>
      <c r="R167" s="50"/>
      <c r="S167" s="50"/>
      <c r="T167" s="50"/>
      <c r="U167" s="50"/>
      <c r="V167" s="50"/>
    </row>
    <row r="168" spans="1:22" ht="15" x14ac:dyDescent="0.25">
      <c r="A168" s="32">
        <v>4</v>
      </c>
      <c r="B168" s="45" t="s">
        <v>169</v>
      </c>
      <c r="C168" s="45"/>
      <c r="D168" s="34">
        <f>SUM(D170:D186)</f>
        <v>76921.043145795004</v>
      </c>
      <c r="E168" s="34"/>
      <c r="F168" s="35">
        <f t="array" ref="F168">SUM($D$170:$D$186*F170:F186)/$D168</f>
        <v>0.94379855225949061</v>
      </c>
      <c r="G168" s="35">
        <f t="array" ref="G168">SUM($D$170:$D$186*G170:G186)/$D168</f>
        <v>0.96105144822389288</v>
      </c>
      <c r="H168" s="47">
        <f>G168/F168-1</f>
        <v>1.8280273818070736E-2</v>
      </c>
      <c r="I168" s="37">
        <f t="array" ref="I168">SUM($D$170:$D$186*I170:I186)/$D168</f>
        <v>-1.4400886242726858</v>
      </c>
      <c r="J168" s="37">
        <f t="array" ref="J168">SUM($D$170:$D$186*J170:J186)/$D168</f>
        <v>34.565648875925028</v>
      </c>
      <c r="K168" s="38"/>
      <c r="L168" s="39">
        <f>G168*D168*1920</f>
        <v>141936153.43518496</v>
      </c>
      <c r="N168" s="39">
        <f>SUM(N169:N186)</f>
        <v>109811822.78241794</v>
      </c>
      <c r="R168" s="50"/>
      <c r="S168" s="50"/>
      <c r="T168" s="50"/>
      <c r="U168" s="50"/>
      <c r="V168" s="50"/>
    </row>
    <row r="169" spans="1:22" x14ac:dyDescent="0.2">
      <c r="F169" s="41"/>
      <c r="G169" s="41"/>
      <c r="H169" s="29"/>
      <c r="I169" s="42"/>
      <c r="J169" s="42"/>
      <c r="K169" s="64"/>
      <c r="L169" s="65"/>
      <c r="N169" s="65"/>
      <c r="R169" s="50"/>
      <c r="S169" s="50"/>
      <c r="T169" s="50"/>
      <c r="U169" s="50"/>
      <c r="V169" s="50"/>
    </row>
    <row r="170" spans="1:22" x14ac:dyDescent="0.2">
      <c r="A170" s="1">
        <v>1</v>
      </c>
      <c r="B170" s="52">
        <v>4815</v>
      </c>
      <c r="C170" s="56" t="s">
        <v>170</v>
      </c>
      <c r="D170" s="53">
        <v>0.89898135953175029</v>
      </c>
      <c r="E170" s="53"/>
      <c r="F170" s="41">
        <v>0.65080000000000005</v>
      </c>
      <c r="G170" s="41">
        <v>0.63549999999999995</v>
      </c>
      <c r="H170" s="29">
        <v>-2.3509526736324671E-2</v>
      </c>
      <c r="I170" s="54">
        <v>-10.847999999999978</v>
      </c>
      <c r="J170" s="54">
        <v>-18.528000000000198</v>
      </c>
      <c r="L170" s="43">
        <f t="shared" ref="L170:L186" si="6">G170*D170*1920</f>
        <v>1096.9010956462605</v>
      </c>
      <c r="M170" s="50"/>
      <c r="N170" s="57">
        <v>777.81075457634245</v>
      </c>
      <c r="R170" s="50"/>
      <c r="S170" s="50"/>
      <c r="T170" s="50"/>
      <c r="U170" s="50"/>
      <c r="V170" s="50"/>
    </row>
    <row r="171" spans="1:22" x14ac:dyDescent="0.2">
      <c r="A171" s="1">
        <v>2</v>
      </c>
      <c r="B171" s="52">
        <v>4814</v>
      </c>
      <c r="C171" s="56" t="s">
        <v>171</v>
      </c>
      <c r="D171" s="53">
        <v>6.1910240009365127</v>
      </c>
      <c r="E171" s="53"/>
      <c r="F171" s="41">
        <v>0.38919999999999999</v>
      </c>
      <c r="G171" s="41">
        <v>0.38939999999999997</v>
      </c>
      <c r="H171" s="29">
        <v>5.1387461459406758E-4</v>
      </c>
      <c r="I171" s="54">
        <v>2.0160000000000444</v>
      </c>
      <c r="J171" s="54">
        <v>-1.6320000000000867</v>
      </c>
      <c r="L171" s="43">
        <f t="shared" si="6"/>
        <v>4628.7067122521821</v>
      </c>
      <c r="M171" s="50"/>
      <c r="N171" s="57">
        <v>2709.647762176287</v>
      </c>
      <c r="R171" s="50"/>
      <c r="S171" s="50"/>
      <c r="T171" s="50"/>
      <c r="U171" s="50"/>
      <c r="V171" s="50"/>
    </row>
    <row r="172" spans="1:22" x14ac:dyDescent="0.2">
      <c r="A172" s="1">
        <v>2</v>
      </c>
      <c r="B172" s="52">
        <v>4810</v>
      </c>
      <c r="C172" s="56" t="s">
        <v>172</v>
      </c>
      <c r="D172" s="53">
        <v>3183.4183247476117</v>
      </c>
      <c r="E172" s="53"/>
      <c r="F172" s="41">
        <v>0.58579999999999999</v>
      </c>
      <c r="G172" s="41">
        <v>0.60030000000000006</v>
      </c>
      <c r="H172" s="29">
        <v>2.4752475247524774E-2</v>
      </c>
      <c r="I172" s="54">
        <v>4.512000000000036</v>
      </c>
      <c r="J172" s="54">
        <v>23.328000000000095</v>
      </c>
      <c r="L172" s="43">
        <f t="shared" si="6"/>
        <v>3669131.5590643035</v>
      </c>
      <c r="N172" s="57">
        <v>2555214.2675213534</v>
      </c>
      <c r="R172" s="50"/>
      <c r="S172" s="50"/>
      <c r="T172" s="50"/>
      <c r="U172" s="50"/>
      <c r="V172" s="50"/>
    </row>
    <row r="173" spans="1:22" x14ac:dyDescent="0.2">
      <c r="A173" s="1">
        <v>2</v>
      </c>
      <c r="B173" s="52">
        <v>4805</v>
      </c>
      <c r="C173" s="56" t="s">
        <v>173</v>
      </c>
      <c r="D173" s="53">
        <v>5033.7703256046234</v>
      </c>
      <c r="E173" s="53"/>
      <c r="F173" s="41">
        <v>0.94199999999999995</v>
      </c>
      <c r="G173" s="41">
        <v>0.92480000000000007</v>
      </c>
      <c r="H173" s="29">
        <v>-1.8259023354564641E-2</v>
      </c>
      <c r="I173" s="54">
        <v>-3.6479999999999713</v>
      </c>
      <c r="J173" s="54">
        <v>-29.375999999999802</v>
      </c>
      <c r="L173" s="43">
        <f t="shared" si="6"/>
        <v>8938043.1304687783</v>
      </c>
      <c r="N173" s="57">
        <v>6869777.2439233763</v>
      </c>
      <c r="R173" s="50"/>
      <c r="S173" s="50"/>
      <c r="T173" s="50"/>
      <c r="U173" s="50"/>
      <c r="V173" s="50"/>
    </row>
    <row r="174" spans="1:22" x14ac:dyDescent="0.2">
      <c r="A174" s="1">
        <v>2</v>
      </c>
      <c r="B174" s="52">
        <v>4803</v>
      </c>
      <c r="C174" s="56" t="s">
        <v>174</v>
      </c>
      <c r="D174" s="53">
        <v>35379.164125015923</v>
      </c>
      <c r="E174" s="53"/>
      <c r="F174" s="41">
        <v>0.89450000000000007</v>
      </c>
      <c r="G174" s="41">
        <v>0.93069999999999997</v>
      </c>
      <c r="H174" s="29">
        <v>4.0469536053661104E-2</v>
      </c>
      <c r="I174" s="54">
        <v>5.3759999999999408</v>
      </c>
      <c r="J174" s="54">
        <v>64.127999999999872</v>
      </c>
      <c r="L174" s="43">
        <f t="shared" si="6"/>
        <v>63220585.058212444</v>
      </c>
      <c r="N174" s="57">
        <v>48666536.607780069</v>
      </c>
      <c r="R174" s="50"/>
      <c r="S174" s="50"/>
      <c r="T174" s="50"/>
      <c r="U174" s="50"/>
      <c r="V174" s="50"/>
    </row>
    <row r="175" spans="1:22" x14ac:dyDescent="0.2">
      <c r="A175" s="1">
        <v>2</v>
      </c>
      <c r="B175" s="52">
        <v>4804</v>
      </c>
      <c r="C175" s="56" t="s">
        <v>175</v>
      </c>
      <c r="D175" s="53">
        <v>886.59352569325961</v>
      </c>
      <c r="E175" s="53"/>
      <c r="F175" s="41">
        <v>1.3275000000000001</v>
      </c>
      <c r="G175" s="41">
        <v>1.3176999999999999</v>
      </c>
      <c r="H175" s="29">
        <v>-7.3822975517893186E-3</v>
      </c>
      <c r="I175" s="54">
        <v>-19.20000000000007</v>
      </c>
      <c r="J175" s="54">
        <v>0.38399999999958467</v>
      </c>
      <c r="L175" s="43">
        <f t="shared" si="6"/>
        <v>2243067.4345075358</v>
      </c>
      <c r="N175" s="57">
        <v>1813480.102812442</v>
      </c>
      <c r="R175" s="50"/>
      <c r="S175" s="50"/>
      <c r="T175" s="50"/>
      <c r="U175" s="50"/>
      <c r="V175" s="50"/>
    </row>
    <row r="176" spans="1:22" x14ac:dyDescent="0.2">
      <c r="A176" s="1">
        <v>3</v>
      </c>
      <c r="B176" s="52">
        <v>4806</v>
      </c>
      <c r="C176" s="56" t="s">
        <v>176</v>
      </c>
      <c r="D176" s="53">
        <v>1213.2659771436072</v>
      </c>
      <c r="E176" s="53"/>
      <c r="F176" s="41">
        <v>0.34610000000000002</v>
      </c>
      <c r="G176" s="41">
        <v>0.35730000000000001</v>
      </c>
      <c r="H176" s="29">
        <v>3.2360589425021624E-2</v>
      </c>
      <c r="I176" s="54">
        <v>7.7759999999999962</v>
      </c>
      <c r="J176" s="54">
        <v>13.72799999999998</v>
      </c>
      <c r="L176" s="43">
        <f t="shared" si="6"/>
        <v>832319.87257614883</v>
      </c>
      <c r="N176" s="57">
        <v>463180.30188547034</v>
      </c>
      <c r="R176" s="50"/>
      <c r="S176" s="50"/>
      <c r="T176" s="50"/>
      <c r="U176" s="50"/>
      <c r="V176" s="50"/>
    </row>
    <row r="177" spans="1:22" x14ac:dyDescent="0.2">
      <c r="A177" s="1">
        <v>3</v>
      </c>
      <c r="B177" s="52">
        <v>4813</v>
      </c>
      <c r="C177" s="56" t="s">
        <v>177</v>
      </c>
      <c r="D177" s="53">
        <v>3930.7276141083235</v>
      </c>
      <c r="E177" s="53"/>
      <c r="F177" s="41">
        <v>0.59060000000000001</v>
      </c>
      <c r="G177" s="41">
        <v>0.6048</v>
      </c>
      <c r="H177" s="29">
        <v>2.4043345750084599E-2</v>
      </c>
      <c r="I177" s="54">
        <v>5.5679999999999463</v>
      </c>
      <c r="J177" s="54">
        <v>21.696000000000033</v>
      </c>
      <c r="L177" s="43">
        <f t="shared" si="6"/>
        <v>4564423.7971444111</v>
      </c>
      <c r="M177" s="50"/>
      <c r="N177" s="57">
        <v>3187330.7980684461</v>
      </c>
      <c r="R177" s="50"/>
      <c r="S177" s="50"/>
      <c r="T177" s="50"/>
      <c r="U177" s="50"/>
      <c r="V177" s="50"/>
    </row>
    <row r="178" spans="1:22" x14ac:dyDescent="0.2">
      <c r="A178" s="1">
        <v>3</v>
      </c>
      <c r="B178" s="52">
        <v>4809</v>
      </c>
      <c r="C178" s="56" t="s">
        <v>178</v>
      </c>
      <c r="D178" s="53">
        <v>5009.9843979010766</v>
      </c>
      <c r="E178" s="53"/>
      <c r="F178" s="41">
        <v>0.79410000000000003</v>
      </c>
      <c r="G178" s="41">
        <v>0.7125999999999999</v>
      </c>
      <c r="H178" s="29">
        <v>-0.10263191033874841</v>
      </c>
      <c r="I178" s="54">
        <v>-38.496000000000024</v>
      </c>
      <c r="J178" s="54">
        <v>-117.98400000000022</v>
      </c>
      <c r="L178" s="43">
        <f t="shared" si="6"/>
        <v>6854620.5733330688</v>
      </c>
      <c r="N178" s="57">
        <v>4991214.1907552769</v>
      </c>
      <c r="R178" s="50"/>
      <c r="S178" s="50"/>
      <c r="T178" s="50"/>
      <c r="U178" s="50"/>
      <c r="V178" s="50"/>
    </row>
    <row r="179" spans="1:22" x14ac:dyDescent="0.2">
      <c r="A179" s="1">
        <v>3</v>
      </c>
      <c r="B179" s="52">
        <v>4812</v>
      </c>
      <c r="C179" s="56" t="s">
        <v>179</v>
      </c>
      <c r="D179" s="53">
        <v>211.50356026273894</v>
      </c>
      <c r="E179" s="53"/>
      <c r="F179" s="41">
        <v>1.0934000000000001</v>
      </c>
      <c r="G179" s="41">
        <v>1.0813999999999999</v>
      </c>
      <c r="H179" s="29">
        <v>-1.0974940552405554E-2</v>
      </c>
      <c r="I179" s="54">
        <v>-13.344000000000076</v>
      </c>
      <c r="J179" s="54">
        <v>-9.696000000000371</v>
      </c>
      <c r="L179" s="43">
        <f t="shared" si="6"/>
        <v>439142.3041308017</v>
      </c>
      <c r="M179" s="50"/>
      <c r="N179" s="57">
        <v>345666.79976733524</v>
      </c>
      <c r="R179" s="50"/>
      <c r="S179" s="50"/>
      <c r="T179" s="50"/>
      <c r="U179" s="50"/>
      <c r="V179" s="50"/>
    </row>
    <row r="180" spans="1:22" s="50" customFormat="1" x14ac:dyDescent="0.2">
      <c r="A180" s="1">
        <v>3</v>
      </c>
      <c r="B180" s="52">
        <v>4811</v>
      </c>
      <c r="C180" s="56" t="s">
        <v>180</v>
      </c>
      <c r="D180" s="53">
        <v>3689.4771243714213</v>
      </c>
      <c r="E180" s="53"/>
      <c r="F180" s="41">
        <v>1.1438999999999999</v>
      </c>
      <c r="G180" s="41">
        <v>1.1449</v>
      </c>
      <c r="H180" s="29">
        <v>8.7420229041001996E-4</v>
      </c>
      <c r="I180" s="54">
        <v>-25.151999999999948</v>
      </c>
      <c r="J180" s="54">
        <v>27.072000000000163</v>
      </c>
      <c r="K180" s="6"/>
      <c r="L180" s="43">
        <f t="shared" si="6"/>
        <v>8110238.1306102537</v>
      </c>
      <c r="M180" s="6"/>
      <c r="N180" s="57">
        <v>6444320.5553722372</v>
      </c>
    </row>
    <row r="181" spans="1:22" x14ac:dyDescent="0.2">
      <c r="A181" s="1">
        <v>4</v>
      </c>
      <c r="B181" s="52">
        <v>7307</v>
      </c>
      <c r="C181" s="56" t="s">
        <v>181</v>
      </c>
      <c r="D181" s="53">
        <v>168.11516986571729</v>
      </c>
      <c r="E181" s="53"/>
      <c r="F181" s="41">
        <v>1.2018000000000002</v>
      </c>
      <c r="G181" s="41">
        <v>1.1827999999999999</v>
      </c>
      <c r="H181" s="29">
        <v>-1.5809618904976119E-2</v>
      </c>
      <c r="I181" s="54">
        <v>-16.224000000000025</v>
      </c>
      <c r="J181" s="54">
        <v>-20.256000000000647</v>
      </c>
      <c r="L181" s="43">
        <f t="shared" si="6"/>
        <v>381785.51600096712</v>
      </c>
      <c r="N181" s="57">
        <v>304334.50756427797</v>
      </c>
      <c r="R181" s="50"/>
      <c r="S181" s="50"/>
      <c r="T181" s="50"/>
      <c r="U181" s="50"/>
      <c r="V181" s="50"/>
    </row>
    <row r="182" spans="1:22" x14ac:dyDescent="0.2">
      <c r="A182" s="1">
        <v>5</v>
      </c>
      <c r="B182" s="52">
        <v>4816</v>
      </c>
      <c r="C182" s="63" t="s">
        <v>182</v>
      </c>
      <c r="D182" s="53">
        <v>3.6370623176565102</v>
      </c>
      <c r="E182" s="53"/>
      <c r="F182" s="41">
        <v>0.89189999999999992</v>
      </c>
      <c r="G182" s="41">
        <v>0.86619999999999997</v>
      </c>
      <c r="H182" s="29">
        <v>-2.8814889561609935E-2</v>
      </c>
      <c r="I182" s="54">
        <v>-19.104000000000028</v>
      </c>
      <c r="J182" s="54">
        <v>-30.239999999999867</v>
      </c>
      <c r="L182" s="43">
        <f t="shared" si="6"/>
        <v>6048.8128887438124</v>
      </c>
      <c r="M182" s="50"/>
      <c r="N182" s="57">
        <v>4600.149436212304</v>
      </c>
      <c r="R182" s="50"/>
      <c r="S182" s="50"/>
      <c r="T182" s="50"/>
      <c r="U182" s="50"/>
      <c r="V182" s="50"/>
    </row>
    <row r="183" spans="1:22" s="50" customFormat="1" x14ac:dyDescent="0.2">
      <c r="A183" s="1">
        <v>6</v>
      </c>
      <c r="B183" s="52">
        <v>4802</v>
      </c>
      <c r="C183" s="56" t="s">
        <v>183</v>
      </c>
      <c r="D183" s="53">
        <v>6553.1416928462577</v>
      </c>
      <c r="E183" s="53"/>
      <c r="F183" s="41">
        <v>0.95399999999999996</v>
      </c>
      <c r="G183" s="41">
        <v>1.0071000000000001</v>
      </c>
      <c r="H183" s="29">
        <v>5.566037735849072E-2</v>
      </c>
      <c r="I183" s="54">
        <v>5.0879999999999193</v>
      </c>
      <c r="J183" s="54">
        <v>96.86400000000036</v>
      </c>
      <c r="K183" s="6"/>
      <c r="L183" s="43">
        <f t="shared" si="6"/>
        <v>12671364.477821697</v>
      </c>
      <c r="M183" s="6"/>
      <c r="N183" s="57">
        <v>9871887.5107018761</v>
      </c>
    </row>
    <row r="184" spans="1:22" x14ac:dyDescent="0.2">
      <c r="A184" s="1">
        <v>6</v>
      </c>
      <c r="B184" s="52">
        <v>4808</v>
      </c>
      <c r="C184" s="56" t="s">
        <v>184</v>
      </c>
      <c r="D184" s="53">
        <v>5947.9786653953261</v>
      </c>
      <c r="E184" s="53"/>
      <c r="F184" s="41">
        <v>1.1212</v>
      </c>
      <c r="G184" s="41">
        <v>1.1106</v>
      </c>
      <c r="H184" s="29">
        <v>-9.4541562611487606E-3</v>
      </c>
      <c r="I184" s="54">
        <v>-14.111999999999991</v>
      </c>
      <c r="J184" s="54">
        <v>-6.239999999999899</v>
      </c>
      <c r="L184" s="43">
        <f t="shared" si="6"/>
        <v>12683184.203113053</v>
      </c>
      <c r="M184" s="50"/>
      <c r="N184" s="57">
        <v>10020263.686173117</v>
      </c>
      <c r="R184" s="50"/>
      <c r="S184" s="50"/>
      <c r="T184" s="50"/>
      <c r="U184" s="50"/>
      <c r="V184" s="50"/>
    </row>
    <row r="185" spans="1:22" x14ac:dyDescent="0.2">
      <c r="A185" s="1">
        <v>6</v>
      </c>
      <c r="B185" s="52">
        <v>7301</v>
      </c>
      <c r="C185" s="56" t="s">
        <v>185</v>
      </c>
      <c r="D185" s="53">
        <v>4536.9879151784253</v>
      </c>
      <c r="E185" s="53"/>
      <c r="F185" s="41">
        <v>1.4575</v>
      </c>
      <c r="G185" s="41">
        <v>1.5211999999999999</v>
      </c>
      <c r="H185" s="29">
        <v>4.3704974271011832E-2</v>
      </c>
      <c r="I185" s="54">
        <v>22.463999999999924</v>
      </c>
      <c r="J185" s="54">
        <v>99.839999999999819</v>
      </c>
      <c r="L185" s="43">
        <f t="shared" si="6"/>
        <v>13251198.751813287</v>
      </c>
      <c r="M185" s="50"/>
      <c r="N185" s="57">
        <v>10880634.906739689</v>
      </c>
      <c r="R185" s="50"/>
      <c r="S185" s="50"/>
      <c r="T185" s="50"/>
      <c r="U185" s="50"/>
      <c r="V185" s="50"/>
    </row>
    <row r="186" spans="1:22" x14ac:dyDescent="0.2">
      <c r="A186" s="1">
        <v>7</v>
      </c>
      <c r="B186" s="52">
        <v>7302</v>
      </c>
      <c r="C186" s="56" t="s">
        <v>186</v>
      </c>
      <c r="D186" s="53">
        <v>1166.1876599825757</v>
      </c>
      <c r="E186" s="53"/>
      <c r="F186" s="41">
        <v>1.9334000000000002</v>
      </c>
      <c r="G186" s="41">
        <v>1.8156000000000001</v>
      </c>
      <c r="H186" s="29">
        <v>-6.092893348505235E-2</v>
      </c>
      <c r="I186" s="54">
        <v>-61.15199999999993</v>
      </c>
      <c r="J186" s="54">
        <v>-165.02400000000031</v>
      </c>
      <c r="L186" s="43">
        <f t="shared" si="6"/>
        <v>4065274.2056915797</v>
      </c>
      <c r="N186" s="57">
        <v>3389893.6954000131</v>
      </c>
      <c r="R186" s="50"/>
      <c r="S186" s="50"/>
      <c r="T186" s="50"/>
      <c r="U186" s="50"/>
      <c r="V186" s="50"/>
    </row>
    <row r="187" spans="1:22" s="50" customFormat="1" x14ac:dyDescent="0.2">
      <c r="A187" s="1"/>
      <c r="B187" s="2"/>
      <c r="D187" s="2"/>
      <c r="E187" s="2"/>
      <c r="F187" s="66"/>
      <c r="G187" s="66"/>
      <c r="H187" s="9"/>
      <c r="I187" s="67"/>
      <c r="J187" s="67"/>
      <c r="K187" s="6"/>
      <c r="L187" s="6"/>
      <c r="M187" s="6"/>
      <c r="N187" s="6"/>
    </row>
    <row r="188" spans="1:22" s="50" customFormat="1" ht="15" x14ac:dyDescent="0.25">
      <c r="A188" s="32">
        <v>4</v>
      </c>
      <c r="B188" s="45" t="s">
        <v>187</v>
      </c>
      <c r="C188" s="46"/>
      <c r="D188" s="34">
        <f>SUM(D190:D213)</f>
        <v>705934.74225695862</v>
      </c>
      <c r="E188" s="34"/>
      <c r="F188" s="35">
        <f t="array" ref="F188">SUM($D190:$D213*F190:F213)/$D188</f>
        <v>0.19570287843481518</v>
      </c>
      <c r="G188" s="35">
        <f t="array" ref="G188">SUM($D190:$D213*G190:G213)/$D188</f>
        <v>0.20737455194100726</v>
      </c>
      <c r="H188" s="47">
        <f>G188/F188-1</f>
        <v>5.9639764113534444E-2</v>
      </c>
      <c r="I188" s="68">
        <f t="array" ref="I188">SUM($D190:$D213*I190:I213)/$D188</f>
        <v>11.769207525383088</v>
      </c>
      <c r="J188" s="68">
        <f t="array" ref="J188">SUM($D190:$D213*J190:J213)/$D188</f>
        <v>10.640405606505764</v>
      </c>
      <c r="K188" s="48"/>
      <c r="L188" s="39">
        <f>G188*D188*1920</f>
        <v>281074369.68024427</v>
      </c>
      <c r="M188" s="40"/>
      <c r="N188" s="39">
        <f>SUM(N190:N213)</f>
        <v>85729676.230281606</v>
      </c>
    </row>
    <row r="189" spans="1:22" x14ac:dyDescent="0.2">
      <c r="B189" s="52"/>
      <c r="D189" s="53"/>
      <c r="E189" s="53"/>
      <c r="F189" s="41"/>
      <c r="G189" s="41"/>
      <c r="H189" s="29"/>
      <c r="I189" s="54"/>
      <c r="J189" s="54"/>
      <c r="L189" s="43"/>
      <c r="M189" s="44"/>
      <c r="N189" s="43"/>
      <c r="R189" s="50"/>
      <c r="S189" s="50"/>
      <c r="T189" s="50"/>
      <c r="U189" s="50"/>
      <c r="V189" s="50"/>
    </row>
    <row r="190" spans="1:22" x14ac:dyDescent="0.2">
      <c r="A190" s="1">
        <v>1</v>
      </c>
      <c r="B190" s="52">
        <v>6501</v>
      </c>
      <c r="C190" s="56" t="s">
        <v>188</v>
      </c>
      <c r="D190" s="53">
        <v>11501.675407087185</v>
      </c>
      <c r="E190" s="53"/>
      <c r="F190" s="41">
        <v>0.3342</v>
      </c>
      <c r="G190" s="41">
        <v>0.34619999999999995</v>
      </c>
      <c r="H190" s="29">
        <v>3.5906642728904758E-2</v>
      </c>
      <c r="I190" s="54">
        <v>8.1599999999999806</v>
      </c>
      <c r="J190" s="54">
        <v>14.879999999999933</v>
      </c>
      <c r="L190" s="43">
        <f t="shared" ref="L190:L213" si="7">G190*D190*1920</f>
        <v>7645209.6497924784</v>
      </c>
      <c r="M190" s="44"/>
      <c r="N190" s="57">
        <v>4157805.9724242585</v>
      </c>
      <c r="R190" s="50"/>
      <c r="S190" s="50"/>
      <c r="T190" s="50"/>
      <c r="U190" s="50"/>
      <c r="V190" s="50"/>
    </row>
    <row r="191" spans="1:22" x14ac:dyDescent="0.2">
      <c r="A191" s="1">
        <v>1</v>
      </c>
      <c r="B191" s="52">
        <v>6107</v>
      </c>
      <c r="C191" s="56" t="s">
        <v>189</v>
      </c>
      <c r="D191" s="53">
        <v>8592.9217941975585</v>
      </c>
      <c r="E191" s="53"/>
      <c r="F191" s="41">
        <v>0.41260000000000002</v>
      </c>
      <c r="G191" s="41">
        <v>0.42210000000000003</v>
      </c>
      <c r="H191" s="29">
        <v>2.3024721279689686E-2</v>
      </c>
      <c r="I191" s="54">
        <v>7.0079999999999742</v>
      </c>
      <c r="J191" s="54">
        <v>11.232000000000042</v>
      </c>
      <c r="L191" s="43">
        <f t="shared" si="7"/>
        <v>6963978.7955151163</v>
      </c>
      <c r="M191" s="55"/>
      <c r="N191" s="57">
        <v>4248835.4873466184</v>
      </c>
      <c r="R191" s="50"/>
      <c r="S191" s="50"/>
      <c r="T191" s="50"/>
      <c r="U191" s="50"/>
      <c r="V191" s="50"/>
    </row>
    <row r="192" spans="1:22" x14ac:dyDescent="0.2">
      <c r="A192" s="1">
        <v>1</v>
      </c>
      <c r="B192" s="52">
        <v>6620</v>
      </c>
      <c r="C192" s="56" t="s">
        <v>190</v>
      </c>
      <c r="D192" s="53">
        <v>1.6256305042069761</v>
      </c>
      <c r="E192" s="53"/>
      <c r="F192" s="41">
        <v>6.5247000000000002</v>
      </c>
      <c r="G192" s="41">
        <v>6.3148999999999997</v>
      </c>
      <c r="H192" s="29">
        <v>-3.2154735083605446E-2</v>
      </c>
      <c r="I192" s="54">
        <v>-179.61599999999999</v>
      </c>
      <c r="J192" s="54">
        <v>-223.20000000000084</v>
      </c>
      <c r="L192" s="43">
        <f t="shared" si="7"/>
        <v>19710.132616351933</v>
      </c>
      <c r="M192" s="44"/>
      <c r="N192" s="57">
        <v>17368.444387651874</v>
      </c>
      <c r="R192" s="50"/>
      <c r="S192" s="50"/>
      <c r="T192" s="50"/>
      <c r="U192" s="50"/>
      <c r="V192" s="50"/>
    </row>
    <row r="193" spans="1:32" x14ac:dyDescent="0.2">
      <c r="A193" s="1">
        <v>2</v>
      </c>
      <c r="B193" s="52">
        <v>4904</v>
      </c>
      <c r="C193" s="56" t="s">
        <v>191</v>
      </c>
      <c r="D193" s="53">
        <v>250602.15683101054</v>
      </c>
      <c r="E193" s="53"/>
      <c r="F193" s="41">
        <v>0.15759999999999999</v>
      </c>
      <c r="G193" s="41">
        <v>0.1696</v>
      </c>
      <c r="H193" s="29">
        <v>7.6142131979695549E-2</v>
      </c>
      <c r="I193" s="54">
        <v>12.383999999999995</v>
      </c>
      <c r="J193" s="54">
        <v>10.656000000000025</v>
      </c>
      <c r="L193" s="43">
        <f t="shared" si="7"/>
        <v>81604081.53319563</v>
      </c>
      <c r="M193" s="55"/>
      <c r="N193" s="57">
        <v>14055052.038126048</v>
      </c>
      <c r="R193" s="50"/>
      <c r="S193" s="50"/>
      <c r="T193" s="50"/>
      <c r="U193" s="50"/>
      <c r="V193" s="50"/>
    </row>
    <row r="194" spans="1:32" x14ac:dyDescent="0.2">
      <c r="A194" s="1">
        <v>2</v>
      </c>
      <c r="B194" s="52">
        <v>4903</v>
      </c>
      <c r="C194" s="56" t="s">
        <v>192</v>
      </c>
      <c r="D194" s="53">
        <v>716.34940755178343</v>
      </c>
      <c r="E194" s="53"/>
      <c r="F194" s="41">
        <v>0.45619999999999999</v>
      </c>
      <c r="G194" s="41">
        <v>0.4718</v>
      </c>
      <c r="H194" s="29">
        <v>3.4195528277071396E-2</v>
      </c>
      <c r="I194" s="54">
        <v>4.3200000000000038</v>
      </c>
      <c r="J194" s="54">
        <v>25.632000000000001</v>
      </c>
      <c r="L194" s="43">
        <f t="shared" si="7"/>
        <v>648909.4089272283</v>
      </c>
      <c r="M194" s="44"/>
      <c r="N194" s="57">
        <v>414531.80283042643</v>
      </c>
      <c r="R194" s="50"/>
      <c r="S194" s="50"/>
      <c r="T194" s="50"/>
      <c r="U194" s="50"/>
      <c r="V194" s="50"/>
    </row>
    <row r="195" spans="1:32" x14ac:dyDescent="0.2">
      <c r="A195" s="1">
        <v>2</v>
      </c>
      <c r="B195" s="52">
        <v>6605</v>
      </c>
      <c r="C195" s="56" t="s">
        <v>193</v>
      </c>
      <c r="D195" s="53">
        <v>413.70460252864086</v>
      </c>
      <c r="E195" s="53"/>
      <c r="F195" s="41">
        <v>0.67369999999999997</v>
      </c>
      <c r="G195" s="41">
        <v>0.70150000000000001</v>
      </c>
      <c r="H195" s="29">
        <v>4.1264657859581444E-2</v>
      </c>
      <c r="I195" s="54">
        <v>12.768000000000006</v>
      </c>
      <c r="J195" s="54">
        <v>40.608000000000082</v>
      </c>
      <c r="L195" s="43">
        <f t="shared" si="7"/>
        <v>557210.4550537758</v>
      </c>
      <c r="M195" s="44"/>
      <c r="N195" s="57">
        <v>404058.99697976519</v>
      </c>
      <c r="R195" s="50"/>
      <c r="S195" s="50"/>
      <c r="T195" s="50"/>
      <c r="U195" s="50"/>
      <c r="V195" s="50"/>
    </row>
    <row r="196" spans="1:32" x14ac:dyDescent="0.2">
      <c r="A196" s="1">
        <v>3</v>
      </c>
      <c r="B196" s="52">
        <v>5302</v>
      </c>
      <c r="C196" s="56" t="s">
        <v>194</v>
      </c>
      <c r="D196" s="53">
        <v>135883.36927606483</v>
      </c>
      <c r="E196" s="53"/>
      <c r="F196" s="41">
        <v>0.14149999999999999</v>
      </c>
      <c r="G196" s="41">
        <v>0.15479999999999999</v>
      </c>
      <c r="H196" s="29">
        <v>9.3992932862190903E-2</v>
      </c>
      <c r="I196" s="54">
        <v>13.439999999999985</v>
      </c>
      <c r="J196" s="54">
        <v>12.096000000000027</v>
      </c>
      <c r="L196" s="43">
        <f t="shared" si="7"/>
        <v>40386711.482754879</v>
      </c>
      <c r="M196" s="44"/>
      <c r="N196" s="57">
        <v>4131028.3567050439</v>
      </c>
      <c r="R196" s="50"/>
      <c r="S196" s="50"/>
      <c r="T196" s="50"/>
      <c r="U196" s="50"/>
      <c r="V196" s="50"/>
    </row>
    <row r="197" spans="1:32" x14ac:dyDescent="0.2">
      <c r="A197" s="1">
        <v>3</v>
      </c>
      <c r="B197" s="52">
        <v>6502</v>
      </c>
      <c r="C197" s="56" t="s">
        <v>195</v>
      </c>
      <c r="D197" s="53">
        <v>46602.698420465313</v>
      </c>
      <c r="E197" s="53"/>
      <c r="F197" s="41">
        <v>0.18229999999999999</v>
      </c>
      <c r="G197" s="41">
        <v>0.19489999999999999</v>
      </c>
      <c r="H197" s="29">
        <v>6.9116840373011579E-2</v>
      </c>
      <c r="I197" s="54">
        <v>11.616</v>
      </c>
      <c r="J197" s="54">
        <v>12.576000000000001</v>
      </c>
      <c r="L197" s="43">
        <f t="shared" si="7"/>
        <v>17439102.570525482</v>
      </c>
      <c r="M197" s="55"/>
      <c r="N197" s="57">
        <v>4649323.8002415327</v>
      </c>
      <c r="R197" s="50"/>
      <c r="S197" s="50"/>
      <c r="T197" s="50"/>
      <c r="U197" s="50"/>
      <c r="V197" s="50"/>
    </row>
    <row r="198" spans="1:32" ht="14.25" x14ac:dyDescent="0.2">
      <c r="A198" s="1">
        <v>3</v>
      </c>
      <c r="B198" s="52">
        <v>5301</v>
      </c>
      <c r="C198" s="56" t="s">
        <v>196</v>
      </c>
      <c r="D198" s="53">
        <v>97659.917155928997</v>
      </c>
      <c r="E198" s="53"/>
      <c r="F198" s="41">
        <v>0.19550000000000001</v>
      </c>
      <c r="G198" s="41">
        <v>0.2041</v>
      </c>
      <c r="H198" s="29">
        <v>4.3989769820971913E-2</v>
      </c>
      <c r="I198" s="54">
        <v>11.519999999999984</v>
      </c>
      <c r="J198" s="54">
        <v>4.9920000000000098</v>
      </c>
      <c r="L198" s="43">
        <f t="shared" si="7"/>
        <v>38270187.055728212</v>
      </c>
      <c r="M198" s="44"/>
      <c r="N198" s="57">
        <v>11312862.300995836</v>
      </c>
      <c r="R198" s="50"/>
      <c r="S198" s="50"/>
      <c r="T198" s="50"/>
      <c r="U198" s="50"/>
      <c r="V198" s="50"/>
      <c r="AF198" s="40"/>
    </row>
    <row r="199" spans="1:32" x14ac:dyDescent="0.2">
      <c r="A199" s="1">
        <v>3</v>
      </c>
      <c r="B199" s="52">
        <v>6909</v>
      </c>
      <c r="C199" s="56" t="s">
        <v>197</v>
      </c>
      <c r="D199" s="53">
        <v>11187.995952119662</v>
      </c>
      <c r="E199" s="53"/>
      <c r="F199" s="41">
        <v>0.3679</v>
      </c>
      <c r="G199" s="41">
        <v>0.38700000000000001</v>
      </c>
      <c r="H199" s="29">
        <v>5.1916281598260339E-2</v>
      </c>
      <c r="I199" s="54">
        <v>8.7359999999999971</v>
      </c>
      <c r="J199" s="54">
        <v>27.936000000000014</v>
      </c>
      <c r="L199" s="43">
        <f t="shared" si="7"/>
        <v>8313128.5122629926</v>
      </c>
      <c r="M199" s="44"/>
      <c r="N199" s="57">
        <v>4838047.4655670095</v>
      </c>
      <c r="R199" s="50"/>
      <c r="S199" s="50"/>
      <c r="T199" s="50"/>
      <c r="U199" s="50"/>
      <c r="V199" s="50"/>
      <c r="AF199" s="69"/>
    </row>
    <row r="200" spans="1:32" x14ac:dyDescent="0.2">
      <c r="A200" s="1">
        <v>3</v>
      </c>
      <c r="B200" s="52">
        <v>4108</v>
      </c>
      <c r="C200" s="56" t="s">
        <v>198</v>
      </c>
      <c r="D200" s="53">
        <v>621.2717344741975</v>
      </c>
      <c r="E200" s="53"/>
      <c r="F200" s="41">
        <v>0.43259999999999998</v>
      </c>
      <c r="G200" s="41">
        <v>0.44489999999999996</v>
      </c>
      <c r="H200" s="29">
        <v>2.8432732316227449E-2</v>
      </c>
      <c r="I200" s="54">
        <v>5.1840000000000153</v>
      </c>
      <c r="J200" s="54">
        <v>18.431999999999942</v>
      </c>
      <c r="L200" s="43">
        <f t="shared" si="7"/>
        <v>530695.28576173517</v>
      </c>
      <c r="M200" s="44"/>
      <c r="N200" s="57">
        <v>330856.12501946732</v>
      </c>
      <c r="R200" s="50"/>
      <c r="S200" s="50"/>
      <c r="T200" s="50"/>
      <c r="U200" s="50"/>
      <c r="V200" s="50"/>
      <c r="AF200" s="44"/>
    </row>
    <row r="201" spans="1:32" x14ac:dyDescent="0.2">
      <c r="A201" s="1">
        <v>4</v>
      </c>
      <c r="B201" s="52">
        <v>6503</v>
      </c>
      <c r="C201" s="56" t="s">
        <v>199</v>
      </c>
      <c r="D201" s="53">
        <v>1648.8167999297757</v>
      </c>
      <c r="E201" s="53"/>
      <c r="F201" s="41">
        <v>0.28449999999999998</v>
      </c>
      <c r="G201" s="41">
        <v>0.30349999999999999</v>
      </c>
      <c r="H201" s="29">
        <v>6.678383128295251E-2</v>
      </c>
      <c r="I201" s="54">
        <v>9.5999999999999819</v>
      </c>
      <c r="J201" s="54">
        <v>26.880000000000052</v>
      </c>
      <c r="L201" s="43">
        <f t="shared" si="7"/>
        <v>960798.52565507893</v>
      </c>
      <c r="M201" s="55"/>
      <c r="N201" s="57">
        <v>473893.69126173662</v>
      </c>
      <c r="R201" s="50"/>
      <c r="S201" s="50"/>
      <c r="T201" s="50"/>
      <c r="U201" s="50"/>
      <c r="V201" s="50"/>
      <c r="AF201" s="44"/>
    </row>
    <row r="202" spans="1:32" x14ac:dyDescent="0.2">
      <c r="A202" s="1">
        <v>4</v>
      </c>
      <c r="B202" s="52">
        <v>6601</v>
      </c>
      <c r="C202" s="56" t="s">
        <v>200</v>
      </c>
      <c r="D202" s="53">
        <v>10553.538764334471</v>
      </c>
      <c r="E202" s="53"/>
      <c r="F202" s="41">
        <v>0.49780000000000002</v>
      </c>
      <c r="G202" s="41">
        <v>0.50390000000000001</v>
      </c>
      <c r="H202" s="29">
        <v>1.2253917235837575E-2</v>
      </c>
      <c r="I202" s="54">
        <v>5.7600000000000318</v>
      </c>
      <c r="J202" s="54">
        <v>5.9519999999999573</v>
      </c>
      <c r="L202" s="43">
        <f t="shared" si="7"/>
        <v>10210422.112028429</v>
      </c>
      <c r="M202" s="44"/>
      <c r="N202" s="57">
        <v>6702628.4547079261</v>
      </c>
      <c r="R202" s="50"/>
      <c r="S202" s="50"/>
      <c r="T202" s="50"/>
      <c r="U202" s="50"/>
      <c r="V202" s="50"/>
      <c r="AF202" s="44"/>
    </row>
    <row r="203" spans="1:32" x14ac:dyDescent="0.2">
      <c r="A203" s="1">
        <v>4</v>
      </c>
      <c r="B203" s="52">
        <v>1006</v>
      </c>
      <c r="C203" s="58" t="s">
        <v>201</v>
      </c>
      <c r="D203" s="53">
        <v>1078.2452745764338</v>
      </c>
      <c r="E203" s="53"/>
      <c r="F203" s="41">
        <v>0.53509999999999991</v>
      </c>
      <c r="G203" s="41">
        <v>0.5413</v>
      </c>
      <c r="H203" s="29">
        <v>1.1586619323491032E-2</v>
      </c>
      <c r="I203" s="54">
        <v>4.7999999999999776</v>
      </c>
      <c r="J203" s="54">
        <v>7.1040000000002035</v>
      </c>
      <c r="L203" s="43">
        <f t="shared" si="7"/>
        <v>1120616.0008861893</v>
      </c>
      <c r="M203" s="44"/>
      <c r="N203" s="57">
        <v>753752.44851035206</v>
      </c>
      <c r="R203" s="50"/>
      <c r="S203" s="50"/>
      <c r="T203" s="50"/>
      <c r="U203" s="50"/>
      <c r="V203" s="50"/>
      <c r="AF203" s="44"/>
    </row>
    <row r="204" spans="1:32" x14ac:dyDescent="0.2">
      <c r="A204" s="1">
        <v>4</v>
      </c>
      <c r="B204" s="52">
        <v>4109</v>
      </c>
      <c r="C204" s="56" t="s">
        <v>202</v>
      </c>
      <c r="D204" s="53">
        <v>411.48165286424484</v>
      </c>
      <c r="E204" s="53"/>
      <c r="F204" s="41">
        <v>0.5696</v>
      </c>
      <c r="G204" s="41">
        <v>0.55740000000000001</v>
      </c>
      <c r="H204" s="29">
        <v>-2.14185393258427E-2</v>
      </c>
      <c r="I204" s="54">
        <v>-4.7040000000000148</v>
      </c>
      <c r="J204" s="54">
        <v>-18.719999999999963</v>
      </c>
      <c r="L204" s="43">
        <f t="shared" si="7"/>
        <v>440370.95674853772</v>
      </c>
      <c r="M204" s="44"/>
      <c r="N204" s="57">
        <v>299582.60797663307</v>
      </c>
      <c r="R204" s="50"/>
      <c r="S204" s="50"/>
      <c r="T204" s="50"/>
      <c r="U204" s="50"/>
      <c r="V204" s="50"/>
      <c r="AF204" s="44"/>
    </row>
    <row r="205" spans="1:32" s="6" customFormat="1" x14ac:dyDescent="0.2">
      <c r="A205" s="1">
        <v>5</v>
      </c>
      <c r="B205" s="52">
        <v>7202</v>
      </c>
      <c r="C205" s="56" t="s">
        <v>203</v>
      </c>
      <c r="D205" s="53">
        <v>26121.421731994658</v>
      </c>
      <c r="E205" s="53"/>
      <c r="F205" s="41">
        <v>0.17959999999999998</v>
      </c>
      <c r="G205" s="41">
        <v>0.1895</v>
      </c>
      <c r="H205" s="29">
        <v>5.5122494432071401E-2</v>
      </c>
      <c r="I205" s="54">
        <v>11.327999999999978</v>
      </c>
      <c r="J205" s="54">
        <v>7.6800000000000601</v>
      </c>
      <c r="L205" s="43">
        <f t="shared" si="7"/>
        <v>9504018.0829689372</v>
      </c>
      <c r="M205" s="44"/>
      <c r="N205" s="57">
        <v>2364118.2289973074</v>
      </c>
      <c r="P205" s="2"/>
      <c r="R205" s="50"/>
      <c r="S205" s="50"/>
      <c r="T205" s="50"/>
      <c r="U205" s="50"/>
      <c r="V205" s="50"/>
      <c r="AF205" s="44"/>
    </row>
    <row r="206" spans="1:32" x14ac:dyDescent="0.2">
      <c r="A206" s="1">
        <v>5</v>
      </c>
      <c r="B206" s="52">
        <v>4901</v>
      </c>
      <c r="C206" s="56" t="s">
        <v>204</v>
      </c>
      <c r="D206" s="53">
        <v>22492.57018229548</v>
      </c>
      <c r="E206" s="53"/>
      <c r="F206" s="41">
        <v>0.2072</v>
      </c>
      <c r="G206" s="41">
        <v>0.22509999999999997</v>
      </c>
      <c r="H206" s="29">
        <v>8.6389961389961245E-2</v>
      </c>
      <c r="I206" s="54">
        <v>12.767999999999979</v>
      </c>
      <c r="J206" s="54">
        <v>21.599999999999966</v>
      </c>
      <c r="L206" s="43">
        <f t="shared" si="7"/>
        <v>9721108.8922266476</v>
      </c>
      <c r="M206" s="44"/>
      <c r="N206" s="57">
        <v>3419014.62015808</v>
      </c>
      <c r="R206" s="50"/>
      <c r="S206" s="50"/>
      <c r="T206" s="50"/>
      <c r="U206" s="50"/>
      <c r="V206" s="50"/>
      <c r="AF206" s="44"/>
    </row>
    <row r="207" spans="1:32" x14ac:dyDescent="0.2">
      <c r="A207" s="1">
        <v>5</v>
      </c>
      <c r="B207" s="52">
        <v>6303</v>
      </c>
      <c r="C207" s="56" t="s">
        <v>205</v>
      </c>
      <c r="D207" s="53">
        <v>58945.400151238297</v>
      </c>
      <c r="E207" s="53"/>
      <c r="F207" s="41">
        <v>0.23580000000000001</v>
      </c>
      <c r="G207" s="41">
        <v>0.2419</v>
      </c>
      <c r="H207" s="29">
        <v>2.5869380831212929E-2</v>
      </c>
      <c r="I207" s="54">
        <v>9.2159999999999975</v>
      </c>
      <c r="J207" s="54">
        <v>2.4959999999999916</v>
      </c>
      <c r="L207" s="43">
        <f t="shared" si="7"/>
        <v>27377073.209442325</v>
      </c>
      <c r="M207" s="44"/>
      <c r="N207" s="57">
        <v>10680001.106058059</v>
      </c>
      <c r="R207" s="50"/>
      <c r="S207" s="50"/>
      <c r="T207" s="50"/>
      <c r="U207" s="50"/>
      <c r="V207" s="50"/>
      <c r="AF207" s="44"/>
    </row>
    <row r="208" spans="1:32" s="6" customFormat="1" x14ac:dyDescent="0.2">
      <c r="A208" s="1">
        <v>6</v>
      </c>
      <c r="B208" s="52">
        <v>4107</v>
      </c>
      <c r="C208" s="56" t="s">
        <v>206</v>
      </c>
      <c r="D208" s="53">
        <v>5816.9067338984269</v>
      </c>
      <c r="E208" s="53"/>
      <c r="F208" s="41">
        <v>0.5353</v>
      </c>
      <c r="G208" s="41">
        <v>0.54239999999999999</v>
      </c>
      <c r="H208" s="29">
        <v>1.3263590509994483E-2</v>
      </c>
      <c r="I208" s="54">
        <v>4.0319999999999823</v>
      </c>
      <c r="J208" s="54">
        <v>9.6000000000000085</v>
      </c>
      <c r="L208" s="43">
        <f t="shared" si="7"/>
        <v>6057773.2079356927</v>
      </c>
      <c r="M208" s="44"/>
      <c r="N208" s="57">
        <v>4076499.407576947</v>
      </c>
      <c r="R208" s="50"/>
      <c r="S208" s="50"/>
      <c r="T208" s="50"/>
      <c r="U208" s="50"/>
      <c r="V208" s="50"/>
      <c r="AF208" s="44"/>
    </row>
    <row r="209" spans="1:33" x14ac:dyDescent="0.2">
      <c r="A209" s="1">
        <v>7</v>
      </c>
      <c r="B209" s="52">
        <v>7100</v>
      </c>
      <c r="C209" s="56" t="s">
        <v>207</v>
      </c>
      <c r="D209" s="53">
        <v>115.28041050956536</v>
      </c>
      <c r="E209" s="53"/>
      <c r="F209" s="41">
        <v>0.16720000000000002</v>
      </c>
      <c r="G209" s="41">
        <v>0.1789</v>
      </c>
      <c r="H209" s="29">
        <v>6.9976076555023914E-2</v>
      </c>
      <c r="I209" s="54">
        <v>12.383999999999968</v>
      </c>
      <c r="J209" s="54">
        <v>10.080000000000009</v>
      </c>
      <c r="L209" s="43">
        <f t="shared" si="7"/>
        <v>39597.437645109589</v>
      </c>
      <c r="M209" s="44"/>
      <c r="N209" s="57">
        <v>8318.5606429075106</v>
      </c>
      <c r="R209" s="50"/>
      <c r="S209" s="50"/>
      <c r="T209" s="50"/>
      <c r="U209" s="50"/>
      <c r="V209" s="50"/>
      <c r="AF209" s="44"/>
    </row>
    <row r="210" spans="1:33" x14ac:dyDescent="0.2">
      <c r="A210" s="1">
        <v>7</v>
      </c>
      <c r="B210" s="52">
        <v>7101</v>
      </c>
      <c r="C210" s="56" t="s">
        <v>208</v>
      </c>
      <c r="D210" s="53">
        <v>1581.22328781445</v>
      </c>
      <c r="E210" s="53"/>
      <c r="F210" s="41">
        <v>0.1736</v>
      </c>
      <c r="G210" s="41">
        <v>0.1865</v>
      </c>
      <c r="H210" s="29">
        <v>7.430875576036855E-2</v>
      </c>
      <c r="I210" s="54">
        <v>13.055999999999974</v>
      </c>
      <c r="J210" s="54">
        <v>11.712000000000016</v>
      </c>
      <c r="L210" s="43">
        <f t="shared" si="7"/>
        <v>566204.43490059837</v>
      </c>
      <c r="M210" s="44"/>
      <c r="N210" s="57">
        <v>134820.41042930706</v>
      </c>
      <c r="R210" s="50"/>
      <c r="S210" s="50"/>
      <c r="T210" s="50"/>
      <c r="U210" s="50"/>
      <c r="V210" s="50"/>
      <c r="AF210" s="44"/>
    </row>
    <row r="211" spans="1:33" x14ac:dyDescent="0.2">
      <c r="A211" s="1">
        <v>7</v>
      </c>
      <c r="B211" s="52">
        <v>6301</v>
      </c>
      <c r="C211" s="56" t="s">
        <v>209</v>
      </c>
      <c r="D211" s="53">
        <v>10047.748611130075</v>
      </c>
      <c r="E211" s="53"/>
      <c r="F211" s="41">
        <v>0.37469999999999998</v>
      </c>
      <c r="G211" s="41">
        <v>0.40239999999999998</v>
      </c>
      <c r="H211" s="29">
        <v>7.3925807312516634E-2</v>
      </c>
      <c r="I211" s="54">
        <v>17.567999999999984</v>
      </c>
      <c r="J211" s="54">
        <v>35.616000000000021</v>
      </c>
      <c r="L211" s="43">
        <f t="shared" si="7"/>
        <v>7762970.9589479845</v>
      </c>
      <c r="M211" s="44"/>
      <c r="N211" s="57">
        <v>4606543.880371361</v>
      </c>
      <c r="R211" s="50"/>
      <c r="S211" s="50"/>
      <c r="T211" s="50"/>
      <c r="U211" s="50"/>
      <c r="V211" s="50"/>
      <c r="AF211" s="44"/>
    </row>
    <row r="212" spans="1:33" x14ac:dyDescent="0.2">
      <c r="A212" s="1">
        <v>7</v>
      </c>
      <c r="B212" s="52">
        <v>1007</v>
      </c>
      <c r="C212" s="56" t="s">
        <v>210</v>
      </c>
      <c r="D212" s="53">
        <v>3126.0255107026942</v>
      </c>
      <c r="E212" s="53"/>
      <c r="F212" s="41">
        <v>0.7097</v>
      </c>
      <c r="G212" s="41">
        <v>0.73680000000000001</v>
      </c>
      <c r="H212" s="29">
        <v>3.8185148654360956E-2</v>
      </c>
      <c r="I212" s="54">
        <v>7.871999999999959</v>
      </c>
      <c r="J212" s="54">
        <v>44.160000000000068</v>
      </c>
      <c r="L212" s="43">
        <f t="shared" si="7"/>
        <v>4422250.7448686305</v>
      </c>
      <c r="M212" s="44"/>
      <c r="N212" s="57">
        <v>3240481.0585054397</v>
      </c>
      <c r="R212" s="50"/>
      <c r="S212" s="50"/>
      <c r="T212" s="50"/>
      <c r="U212" s="50"/>
      <c r="V212" s="50"/>
      <c r="AF212" s="44"/>
    </row>
    <row r="213" spans="1:33" x14ac:dyDescent="0.2">
      <c r="A213" s="1">
        <v>9</v>
      </c>
      <c r="B213" s="52">
        <v>6608</v>
      </c>
      <c r="C213" s="56" t="s">
        <v>211</v>
      </c>
      <c r="D213" s="53">
        <v>212.39693373680694</v>
      </c>
      <c r="E213" s="53"/>
      <c r="F213" s="41">
        <v>1.3016000000000001</v>
      </c>
      <c r="G213" s="41">
        <v>1.2561</v>
      </c>
      <c r="H213" s="29">
        <v>-3.4956976029502207E-2</v>
      </c>
      <c r="I213" s="54">
        <v>-17.760000000000016</v>
      </c>
      <c r="J213" s="54">
        <v>-69.600000000000165</v>
      </c>
      <c r="L213" s="43">
        <f t="shared" si="7"/>
        <v>512240.23385626217</v>
      </c>
      <c r="M213" s="44"/>
      <c r="N213" s="57">
        <v>410250.9644618812</v>
      </c>
      <c r="R213" s="50"/>
      <c r="S213" s="50"/>
      <c r="T213" s="50"/>
      <c r="U213" s="50"/>
      <c r="V213" s="50"/>
      <c r="AF213" s="44"/>
    </row>
    <row r="214" spans="1:33" x14ac:dyDescent="0.2">
      <c r="R214" s="50"/>
      <c r="S214" s="50"/>
      <c r="T214" s="50"/>
      <c r="U214" s="50"/>
      <c r="V214" s="50"/>
      <c r="AF214" s="44"/>
    </row>
    <row r="215" spans="1:33" ht="15" x14ac:dyDescent="0.25">
      <c r="A215" s="32">
        <v>2</v>
      </c>
      <c r="B215" s="45" t="s">
        <v>212</v>
      </c>
      <c r="C215" s="46"/>
      <c r="D215" s="34">
        <f>SUM(D217:D230)</f>
        <v>128468.85926650099</v>
      </c>
      <c r="E215" s="34"/>
      <c r="F215" s="35">
        <f t="array" ref="F215">SUM($D217:$D230*F217:F230)/$D215</f>
        <v>0.48500446207262837</v>
      </c>
      <c r="G215" s="35">
        <f t="array" ref="G215">SUM($D217:$D230*G217:G230)/$D215</f>
        <v>0.48741366460559765</v>
      </c>
      <c r="H215" s="47">
        <f>G215/F215-1</f>
        <v>4.9673822023692527E-3</v>
      </c>
      <c r="I215" s="37">
        <f t="array" ref="I215">SUM($D217:$D230*I217:I230)/$D215</f>
        <v>1.9562177362331281</v>
      </c>
      <c r="J215" s="37">
        <f t="array" ref="J215">SUM($D217:$D230*J217:J230)/$D215</f>
        <v>2.6694511270676702</v>
      </c>
      <c r="K215" s="48"/>
      <c r="L215" s="39">
        <f>G215*D215*1920</f>
        <v>120225556.76694919</v>
      </c>
      <c r="M215" s="40"/>
      <c r="N215" s="39">
        <f>SUM(N217:N230)</f>
        <v>77915855.335446075</v>
      </c>
      <c r="R215" s="50"/>
      <c r="S215" s="50"/>
      <c r="T215" s="50"/>
      <c r="U215" s="50"/>
      <c r="V215" s="50"/>
      <c r="AF215" s="44"/>
    </row>
    <row r="216" spans="1:33" x14ac:dyDescent="0.2">
      <c r="B216" s="52"/>
      <c r="D216" s="53"/>
      <c r="E216" s="53"/>
      <c r="F216" s="41"/>
      <c r="G216" s="41"/>
      <c r="H216" s="29"/>
      <c r="I216" s="54"/>
      <c r="J216" s="54"/>
      <c r="L216" s="43"/>
      <c r="M216" s="44"/>
      <c r="N216" s="43"/>
      <c r="R216" s="50"/>
      <c r="S216" s="50"/>
      <c r="T216" s="50"/>
      <c r="U216" s="50"/>
      <c r="V216" s="50"/>
      <c r="AF216" s="44"/>
    </row>
    <row r="217" spans="1:33" x14ac:dyDescent="0.2">
      <c r="A217" s="1">
        <v>1</v>
      </c>
      <c r="B217" s="52">
        <v>6305</v>
      </c>
      <c r="C217" s="56" t="s">
        <v>213</v>
      </c>
      <c r="D217" s="53">
        <v>13569.548197682652</v>
      </c>
      <c r="E217" s="53"/>
      <c r="F217" s="41">
        <v>0.3251</v>
      </c>
      <c r="G217" s="41">
        <v>0.32769999999999999</v>
      </c>
      <c r="H217" s="29">
        <v>7.9975392187019434E-3</v>
      </c>
      <c r="I217" s="54">
        <v>6.0479999999999734</v>
      </c>
      <c r="J217" s="54">
        <v>-1.0559999999999903</v>
      </c>
      <c r="L217" s="43">
        <f t="shared" ref="L217:L230" si="8">G217*D217*1920</f>
        <v>8537742.6132107619</v>
      </c>
      <c r="M217" s="44"/>
      <c r="N217" s="57">
        <v>4476205.318555126</v>
      </c>
      <c r="R217" s="50"/>
      <c r="S217" s="50"/>
      <c r="T217" s="50"/>
      <c r="U217" s="50"/>
      <c r="V217" s="50"/>
      <c r="W217" s="41"/>
      <c r="X217" s="41"/>
      <c r="Y217" s="29"/>
      <c r="Z217" s="29"/>
      <c r="AA217" s="9"/>
      <c r="AB217" s="54"/>
      <c r="AC217" s="54"/>
      <c r="AD217" s="6"/>
      <c r="AE217" s="70"/>
      <c r="AF217" s="44"/>
      <c r="AG217" s="44"/>
    </row>
    <row r="218" spans="1:33" x14ac:dyDescent="0.2">
      <c r="A218" s="1">
        <v>1</v>
      </c>
      <c r="B218" s="52">
        <v>3901</v>
      </c>
      <c r="C218" s="56" t="s">
        <v>214</v>
      </c>
      <c r="D218" s="53">
        <v>4427.3782232802532</v>
      </c>
      <c r="E218" s="53"/>
      <c r="F218" s="41">
        <v>0.42009999999999997</v>
      </c>
      <c r="G218" s="41">
        <v>0.41980000000000001</v>
      </c>
      <c r="H218" s="29">
        <v>-7.1411568674117909E-4</v>
      </c>
      <c r="I218" s="54">
        <v>0.28799999999996828</v>
      </c>
      <c r="J218" s="54">
        <v>-0.86399999999990484</v>
      </c>
      <c r="L218" s="43">
        <f t="shared" si="8"/>
        <v>3568537.6860154564</v>
      </c>
      <c r="M218" s="44"/>
      <c r="N218" s="57">
        <v>2168264.9194497871</v>
      </c>
      <c r="R218" s="50"/>
      <c r="S218" s="50"/>
      <c r="T218" s="50"/>
      <c r="U218" s="50"/>
      <c r="V218" s="50"/>
    </row>
    <row r="219" spans="1:33" x14ac:dyDescent="0.2">
      <c r="A219" s="1">
        <v>1</v>
      </c>
      <c r="B219" s="52">
        <v>6406</v>
      </c>
      <c r="C219" s="56" t="s">
        <v>215</v>
      </c>
      <c r="D219" s="53">
        <v>24454.658137289014</v>
      </c>
      <c r="E219" s="53"/>
      <c r="F219" s="41">
        <v>0.42119999999999996</v>
      </c>
      <c r="G219" s="41">
        <v>0.42099999999999999</v>
      </c>
      <c r="H219" s="29">
        <v>-4.7483380816704113E-4</v>
      </c>
      <c r="I219" s="54">
        <v>1.4400000000000013</v>
      </c>
      <c r="J219" s="54">
        <v>-1.823999999999959</v>
      </c>
      <c r="L219" s="43">
        <f t="shared" si="8"/>
        <v>19767189.265533455</v>
      </c>
      <c r="M219" s="44"/>
      <c r="N219" s="57">
        <v>12019155.367598696</v>
      </c>
      <c r="R219" s="50"/>
      <c r="S219" s="50"/>
      <c r="T219" s="50"/>
      <c r="U219" s="50"/>
      <c r="V219" s="50"/>
    </row>
    <row r="220" spans="1:33" x14ac:dyDescent="0.2">
      <c r="A220" s="1">
        <v>1</v>
      </c>
      <c r="B220" s="52">
        <v>6402</v>
      </c>
      <c r="C220" s="56" t="s">
        <v>216</v>
      </c>
      <c r="D220" s="53">
        <v>14251.294143766014</v>
      </c>
      <c r="E220" s="53"/>
      <c r="F220" s="41">
        <v>0.6883999999999999</v>
      </c>
      <c r="G220" s="41">
        <v>0.6673</v>
      </c>
      <c r="H220" s="29">
        <v>-3.0650784427658229E-2</v>
      </c>
      <c r="I220" s="54">
        <v>-6.9120000000000115</v>
      </c>
      <c r="J220" s="54">
        <v>-33.599999999999788</v>
      </c>
      <c r="L220" s="43">
        <f t="shared" si="8"/>
        <v>18258986.077699319</v>
      </c>
      <c r="M220" s="44"/>
      <c r="N220" s="57">
        <v>13087367.008870481</v>
      </c>
      <c r="R220" s="50"/>
      <c r="S220" s="50"/>
      <c r="T220" s="50"/>
      <c r="U220" s="50"/>
      <c r="V220" s="50"/>
    </row>
    <row r="221" spans="1:33" x14ac:dyDescent="0.2">
      <c r="A221" s="1">
        <v>1</v>
      </c>
      <c r="B221" s="52">
        <v>6504</v>
      </c>
      <c r="C221" s="56" t="s">
        <v>217</v>
      </c>
      <c r="D221" s="53">
        <v>3374.7737032207415</v>
      </c>
      <c r="E221" s="53"/>
      <c r="F221" s="41">
        <v>0.76669999999999994</v>
      </c>
      <c r="G221" s="41">
        <v>0.72150000000000003</v>
      </c>
      <c r="H221" s="29">
        <v>-5.8953958523542349E-2</v>
      </c>
      <c r="I221" s="54">
        <v>-17.664000000000026</v>
      </c>
      <c r="J221" s="54">
        <v>-69.119999999999791</v>
      </c>
      <c r="L221" s="43">
        <f t="shared" si="8"/>
        <v>4675006.5155976294</v>
      </c>
      <c r="M221" s="44"/>
      <c r="N221" s="57">
        <v>3420504.3167364495</v>
      </c>
      <c r="R221" s="50"/>
      <c r="S221" s="50"/>
      <c r="T221" s="50"/>
      <c r="U221" s="50"/>
      <c r="V221" s="50"/>
    </row>
    <row r="222" spans="1:33" x14ac:dyDescent="0.2">
      <c r="A222" s="1">
        <v>2</v>
      </c>
      <c r="B222" s="52">
        <v>6506</v>
      </c>
      <c r="C222" s="56" t="s">
        <v>218</v>
      </c>
      <c r="D222" s="53">
        <v>788.69892026962327</v>
      </c>
      <c r="E222" s="53"/>
      <c r="F222" s="41">
        <v>0.39019999999999999</v>
      </c>
      <c r="G222" s="41">
        <v>0.4007</v>
      </c>
      <c r="H222" s="29">
        <v>2.6909277293695633E-2</v>
      </c>
      <c r="I222" s="54">
        <v>6.720000000000006</v>
      </c>
      <c r="J222" s="54">
        <v>13.440000000000012</v>
      </c>
      <c r="L222" s="43">
        <f t="shared" si="8"/>
        <v>606780.78211591311</v>
      </c>
      <c r="M222" s="44"/>
      <c r="N222" s="57">
        <v>359799.65213756694</v>
      </c>
      <c r="R222" s="50"/>
      <c r="S222" s="50"/>
      <c r="T222" s="50"/>
      <c r="U222" s="50"/>
      <c r="V222" s="50"/>
    </row>
    <row r="223" spans="1:33" x14ac:dyDescent="0.2">
      <c r="A223" s="1">
        <v>2</v>
      </c>
      <c r="B223" s="52">
        <v>6403</v>
      </c>
      <c r="C223" s="56" t="s">
        <v>219</v>
      </c>
      <c r="D223" s="53">
        <v>15660.904999411452</v>
      </c>
      <c r="E223" s="53"/>
      <c r="F223" s="41">
        <v>0.4229</v>
      </c>
      <c r="G223" s="41">
        <v>0.42180000000000001</v>
      </c>
      <c r="H223" s="29">
        <v>-2.6010877275951527E-3</v>
      </c>
      <c r="I223" s="54">
        <v>-1.6320000000000068</v>
      </c>
      <c r="J223" s="54">
        <v>-0.47999999999997378</v>
      </c>
      <c r="L223" s="43">
        <f t="shared" si="8"/>
        <v>12683077.879203361</v>
      </c>
      <c r="M223" s="44"/>
      <c r="N223" s="57">
        <v>7719027.0399435135</v>
      </c>
      <c r="R223" s="50"/>
      <c r="S223" s="50"/>
      <c r="T223" s="50"/>
      <c r="U223" s="50"/>
      <c r="V223" s="50"/>
    </row>
    <row r="224" spans="1:33" x14ac:dyDescent="0.2">
      <c r="A224" s="1">
        <v>2</v>
      </c>
      <c r="B224" s="52">
        <v>3410</v>
      </c>
      <c r="C224" s="56" t="s">
        <v>220</v>
      </c>
      <c r="D224" s="53">
        <v>10426.477710470142</v>
      </c>
      <c r="E224" s="53"/>
      <c r="F224" s="41">
        <v>0.46549999999999997</v>
      </c>
      <c r="G224" s="41">
        <v>0.47509999999999997</v>
      </c>
      <c r="H224" s="29">
        <v>2.0622986036519908E-2</v>
      </c>
      <c r="I224" s="54">
        <v>4.7039999999999882</v>
      </c>
      <c r="J224" s="54">
        <v>13.728000000000007</v>
      </c>
      <c r="L224" s="43">
        <f t="shared" si="8"/>
        <v>9510949.5556691792</v>
      </c>
      <c r="M224" s="44"/>
      <c r="N224" s="57">
        <v>6100920.8074851269</v>
      </c>
      <c r="R224" s="50"/>
      <c r="S224" s="50"/>
      <c r="T224" s="50"/>
      <c r="U224" s="50"/>
      <c r="V224" s="50"/>
    </row>
    <row r="225" spans="1:22" x14ac:dyDescent="0.2">
      <c r="A225" s="1">
        <v>3</v>
      </c>
      <c r="B225" s="52">
        <v>6411</v>
      </c>
      <c r="C225" s="63" t="s">
        <v>221</v>
      </c>
      <c r="D225" s="53">
        <v>7697.8479531279927</v>
      </c>
      <c r="E225" s="53"/>
      <c r="F225" s="41">
        <v>0.23630000000000001</v>
      </c>
      <c r="G225" s="41">
        <v>0.2339</v>
      </c>
      <c r="H225" s="29">
        <v>-1.0156580617858735E-2</v>
      </c>
      <c r="I225" s="54">
        <v>5.279999999999978</v>
      </c>
      <c r="J225" s="54">
        <v>-9.8880000000000035</v>
      </c>
      <c r="L225" s="43">
        <f t="shared" si="8"/>
        <v>3457011.1415743437</v>
      </c>
      <c r="M225" s="44"/>
      <c r="N225" s="57">
        <v>1289824.3066013313</v>
      </c>
      <c r="R225" s="50"/>
      <c r="S225" s="50"/>
      <c r="T225" s="50"/>
      <c r="U225" s="50"/>
      <c r="V225" s="50"/>
    </row>
    <row r="226" spans="1:22" x14ac:dyDescent="0.2">
      <c r="A226" s="1">
        <v>3</v>
      </c>
      <c r="B226" s="52">
        <v>6309</v>
      </c>
      <c r="C226" s="56" t="s">
        <v>222</v>
      </c>
      <c r="D226" s="53">
        <v>20513.948187097791</v>
      </c>
      <c r="E226" s="53"/>
      <c r="F226" s="41">
        <v>0.51580000000000004</v>
      </c>
      <c r="G226" s="41">
        <v>0.54679999999999995</v>
      </c>
      <c r="H226" s="29">
        <v>6.0100814269096414E-2</v>
      </c>
      <c r="I226" s="54">
        <v>9.1199999999999815</v>
      </c>
      <c r="J226" s="54">
        <v>50.399999999999856</v>
      </c>
      <c r="L226" s="43">
        <f t="shared" si="8"/>
        <v>21536691.587913737</v>
      </c>
      <c r="M226" s="44"/>
      <c r="N226" s="57">
        <v>14548255.733606638</v>
      </c>
      <c r="R226" s="50"/>
      <c r="S226" s="50"/>
      <c r="T226" s="50"/>
      <c r="U226" s="50"/>
      <c r="V226" s="50"/>
    </row>
    <row r="227" spans="1:22" x14ac:dyDescent="0.2">
      <c r="A227" s="1">
        <v>3</v>
      </c>
      <c r="B227" s="52">
        <v>6404</v>
      </c>
      <c r="C227" s="56" t="s">
        <v>223</v>
      </c>
      <c r="D227" s="53">
        <v>1368.0123644974292</v>
      </c>
      <c r="E227" s="53"/>
      <c r="F227" s="41">
        <v>0.77400000000000002</v>
      </c>
      <c r="G227" s="41">
        <v>0.76540000000000008</v>
      </c>
      <c r="H227" s="29">
        <v>-1.1111111111111072E-2</v>
      </c>
      <c r="I227" s="54">
        <v>-10.655999999999946</v>
      </c>
      <c r="J227" s="54">
        <v>-5.8559999999999413</v>
      </c>
      <c r="L227" s="43">
        <f t="shared" si="8"/>
        <v>2010387.1944697581</v>
      </c>
      <c r="M227" s="44"/>
      <c r="N227" s="57">
        <v>1488850.1005043678</v>
      </c>
      <c r="R227" s="50"/>
      <c r="S227" s="50"/>
      <c r="T227" s="50"/>
      <c r="U227" s="50"/>
      <c r="V227" s="50"/>
    </row>
    <row r="228" spans="1:22" x14ac:dyDescent="0.2">
      <c r="A228" s="1">
        <v>3</v>
      </c>
      <c r="B228" s="52">
        <v>3303</v>
      </c>
      <c r="C228" s="56" t="s">
        <v>224</v>
      </c>
      <c r="D228" s="53">
        <v>629.53262393939394</v>
      </c>
      <c r="E228" s="53"/>
      <c r="F228" s="41">
        <v>0.88040000000000007</v>
      </c>
      <c r="G228" s="41">
        <v>0.86499999999999999</v>
      </c>
      <c r="H228" s="29">
        <v>-1.7492049068605242E-2</v>
      </c>
      <c r="I228" s="54">
        <v>-8.8320000000000398</v>
      </c>
      <c r="J228" s="54">
        <v>-20.736000000000114</v>
      </c>
      <c r="L228" s="43">
        <f t="shared" si="8"/>
        <v>1045527.7818385453</v>
      </c>
      <c r="M228" s="44"/>
      <c r="N228" s="57">
        <v>793041.88779432152</v>
      </c>
      <c r="R228" s="50"/>
      <c r="S228" s="50"/>
      <c r="T228" s="50"/>
      <c r="U228" s="50"/>
      <c r="V228" s="50"/>
    </row>
    <row r="229" spans="1:22" x14ac:dyDescent="0.2">
      <c r="A229" s="1">
        <v>4</v>
      </c>
      <c r="B229" s="52">
        <v>6306</v>
      </c>
      <c r="C229" s="56" t="s">
        <v>225</v>
      </c>
      <c r="D229" s="53">
        <v>8591.7617680287804</v>
      </c>
      <c r="E229" s="53"/>
      <c r="F229" s="41">
        <v>0.80059999999999998</v>
      </c>
      <c r="G229" s="41">
        <v>0.80210000000000004</v>
      </c>
      <c r="H229" s="29">
        <v>1.8735948038970385E-3</v>
      </c>
      <c r="I229" s="54">
        <v>2.975999999999992</v>
      </c>
      <c r="J229" s="54">
        <v>-9.5999999999882846E-2</v>
      </c>
      <c r="L229" s="43">
        <f t="shared" si="8"/>
        <v>13231588.059140898</v>
      </c>
      <c r="M229" s="44"/>
      <c r="N229" s="57">
        <v>9885089.9770842753</v>
      </c>
      <c r="R229" s="50"/>
      <c r="S229" s="50"/>
      <c r="T229" s="50"/>
      <c r="U229" s="50"/>
      <c r="V229" s="50"/>
    </row>
    <row r="230" spans="1:22" x14ac:dyDescent="0.2">
      <c r="A230" s="1">
        <v>5</v>
      </c>
      <c r="B230" s="52">
        <v>6308</v>
      </c>
      <c r="C230" s="56" t="s">
        <v>226</v>
      </c>
      <c r="D230" s="53">
        <v>2714.022334419747</v>
      </c>
      <c r="E230" s="53"/>
      <c r="F230" s="41">
        <v>0.24399999999999999</v>
      </c>
      <c r="G230" s="41">
        <v>0.25640000000000002</v>
      </c>
      <c r="H230" s="29">
        <v>5.0819672131147575E-2</v>
      </c>
      <c r="I230" s="54">
        <v>10.655999999999999</v>
      </c>
      <c r="J230" s="54">
        <v>13.152000000000044</v>
      </c>
      <c r="L230" s="43">
        <f t="shared" si="8"/>
        <v>1336080.6269668285</v>
      </c>
      <c r="M230" s="44"/>
      <c r="N230" s="57">
        <v>559548.89907838556</v>
      </c>
      <c r="R230" s="50"/>
      <c r="S230" s="50"/>
      <c r="T230" s="50"/>
      <c r="U230" s="50"/>
      <c r="V230" s="50"/>
    </row>
    <row r="231" spans="1:22" x14ac:dyDescent="0.2">
      <c r="C231" s="56"/>
      <c r="L231" s="57"/>
      <c r="M231" s="44"/>
      <c r="N231" s="57"/>
      <c r="R231" s="50"/>
      <c r="S231" s="50"/>
      <c r="T231" s="50"/>
      <c r="U231" s="50"/>
      <c r="V231" s="50"/>
    </row>
    <row r="232" spans="1:22" ht="15" x14ac:dyDescent="0.25">
      <c r="A232" s="32">
        <v>3</v>
      </c>
      <c r="B232" s="45" t="s">
        <v>227</v>
      </c>
      <c r="C232" s="46"/>
      <c r="D232" s="34">
        <f>SUM(D234:D243)</f>
        <v>43645.844093339641</v>
      </c>
      <c r="E232" s="34"/>
      <c r="F232" s="35">
        <f t="array" ref="F232">SUM($D234:$D243*F234:F243)/$D232</f>
        <v>1.0878256989650588</v>
      </c>
      <c r="G232" s="35">
        <f t="array" ref="G232">SUM($D234:$D243*G234:G243)/$D232</f>
        <v>1.0705560981719713</v>
      </c>
      <c r="H232" s="47">
        <f>G232/F232-1</f>
        <v>-1.5875338125875826E-2</v>
      </c>
      <c r="I232" s="37">
        <f t="array" ref="I232">SUM($D234:$D243*I234:I243)/$D232</f>
        <v>-16.279110984885449</v>
      </c>
      <c r="J232" s="37">
        <f t="array" ref="J232">SUM($D234:$D243*J234:J243)/$D232</f>
        <v>-16.87852253784239</v>
      </c>
      <c r="K232" s="48"/>
      <c r="L232" s="39">
        <f>G232*D232*1920</f>
        <v>89712623.143656701</v>
      </c>
      <c r="M232" s="49"/>
      <c r="N232" s="39">
        <f>SUM(N234:N243)</f>
        <v>70575920.247832522</v>
      </c>
      <c r="R232" s="50"/>
      <c r="S232" s="50"/>
      <c r="T232" s="50"/>
      <c r="U232" s="50"/>
      <c r="V232" s="50"/>
    </row>
    <row r="233" spans="1:22" x14ac:dyDescent="0.2">
      <c r="A233" s="51"/>
      <c r="B233" s="52"/>
      <c r="D233" s="53"/>
      <c r="E233" s="53"/>
      <c r="F233" s="41"/>
      <c r="G233" s="41"/>
      <c r="H233" s="29"/>
      <c r="I233" s="54"/>
      <c r="J233" s="54"/>
      <c r="L233" s="43"/>
      <c r="M233" s="55"/>
      <c r="N233" s="43"/>
      <c r="R233" s="50"/>
      <c r="S233" s="50"/>
      <c r="T233" s="50"/>
      <c r="U233" s="50"/>
      <c r="V233" s="50"/>
    </row>
    <row r="234" spans="1:22" x14ac:dyDescent="0.2">
      <c r="A234" s="1">
        <v>2</v>
      </c>
      <c r="B234" s="52">
        <v>2104</v>
      </c>
      <c r="C234" s="56" t="s">
        <v>228</v>
      </c>
      <c r="D234" s="53">
        <v>16637.030324211421</v>
      </c>
      <c r="E234" s="53"/>
      <c r="F234" s="41">
        <v>0.87569999999999992</v>
      </c>
      <c r="G234" s="41">
        <v>0.89019999999999999</v>
      </c>
      <c r="H234" s="29">
        <v>1.6558182025808055E-2</v>
      </c>
      <c r="I234" s="54">
        <v>-7.0079999999999742</v>
      </c>
      <c r="J234" s="54">
        <v>34.848000000000106</v>
      </c>
      <c r="L234" s="43">
        <f t="shared" ref="L234:L243" si="9">G234*D234*1920</f>
        <v>28435746.037656974</v>
      </c>
      <c r="M234" s="55"/>
      <c r="N234" s="57">
        <v>21725587.166452248</v>
      </c>
      <c r="R234" s="50"/>
      <c r="S234" s="50"/>
      <c r="T234" s="50"/>
      <c r="U234" s="50"/>
      <c r="V234" s="50"/>
    </row>
    <row r="235" spans="1:22" x14ac:dyDescent="0.2">
      <c r="A235" s="1">
        <v>3</v>
      </c>
      <c r="B235" s="52">
        <v>3903</v>
      </c>
      <c r="C235" s="56" t="s">
        <v>229</v>
      </c>
      <c r="D235" s="53">
        <v>4.342643660712918</v>
      </c>
      <c r="E235" s="53"/>
      <c r="F235" s="41">
        <v>0.91190000000000015</v>
      </c>
      <c r="G235" s="41">
        <v>0.86250000000000004</v>
      </c>
      <c r="H235" s="29">
        <v>-5.4172606645465637E-2</v>
      </c>
      <c r="I235" s="54">
        <v>-14.304000000000023</v>
      </c>
      <c r="J235" s="54">
        <v>-80.544000000000182</v>
      </c>
      <c r="L235" s="43">
        <f t="shared" si="9"/>
        <v>7191.4179021405926</v>
      </c>
      <c r="M235" s="44"/>
      <c r="N235" s="57">
        <v>5454.6300291738817</v>
      </c>
      <c r="R235" s="50"/>
      <c r="S235" s="50"/>
      <c r="T235" s="50"/>
      <c r="U235" s="50"/>
      <c r="V235" s="50"/>
    </row>
    <row r="236" spans="1:22" x14ac:dyDescent="0.2">
      <c r="A236" s="1">
        <v>3</v>
      </c>
      <c r="B236" s="52">
        <v>3902</v>
      </c>
      <c r="C236" s="56" t="s">
        <v>230</v>
      </c>
      <c r="D236" s="53">
        <v>11953.611175707751</v>
      </c>
      <c r="E236" s="53"/>
      <c r="F236" s="41">
        <v>1.1346000000000001</v>
      </c>
      <c r="G236" s="41">
        <v>1.0670999999999999</v>
      </c>
      <c r="H236" s="29">
        <v>-5.9492332099418399E-2</v>
      </c>
      <c r="I236" s="54">
        <v>-22.271999999999998</v>
      </c>
      <c r="J236" s="54">
        <v>-107.32800000000023</v>
      </c>
      <c r="L236" s="43">
        <f t="shared" si="9"/>
        <v>24490941.092347663</v>
      </c>
      <c r="M236" s="44"/>
      <c r="N236" s="57">
        <v>19250026.584559388</v>
      </c>
      <c r="R236" s="50"/>
      <c r="S236" s="50"/>
      <c r="T236" s="50"/>
      <c r="U236" s="50"/>
      <c r="V236" s="50"/>
    </row>
    <row r="237" spans="1:22" x14ac:dyDescent="0.2">
      <c r="A237" s="1">
        <v>3</v>
      </c>
      <c r="B237" s="52">
        <v>3304</v>
      </c>
      <c r="C237" s="56" t="s">
        <v>231</v>
      </c>
      <c r="D237" s="53">
        <v>4372.7523667085325</v>
      </c>
      <c r="E237" s="53"/>
      <c r="F237" s="41">
        <v>1.3978000000000002</v>
      </c>
      <c r="G237" s="41">
        <v>1.4539</v>
      </c>
      <c r="H237" s="29">
        <v>4.0134497066819153E-2</v>
      </c>
      <c r="I237" s="54">
        <v>-1.4400000000000013</v>
      </c>
      <c r="J237" s="54">
        <v>109.15199999999965</v>
      </c>
      <c r="L237" s="43">
        <f t="shared" si="9"/>
        <v>12206485.758638468</v>
      </c>
      <c r="M237" s="44"/>
      <c r="N237" s="57">
        <v>9970295.1803226601</v>
      </c>
      <c r="R237" s="50"/>
      <c r="S237" s="50"/>
      <c r="T237" s="50"/>
      <c r="U237" s="50"/>
      <c r="V237" s="50"/>
    </row>
    <row r="238" spans="1:22" x14ac:dyDescent="0.2">
      <c r="A238" s="1">
        <v>4</v>
      </c>
      <c r="B238" s="52">
        <v>3702</v>
      </c>
      <c r="C238" s="56" t="s">
        <v>232</v>
      </c>
      <c r="D238" s="53">
        <v>3950.0879987153962</v>
      </c>
      <c r="E238" s="53"/>
      <c r="F238" s="41">
        <v>0.94140000000000001</v>
      </c>
      <c r="G238" s="41">
        <v>0.88200000000000001</v>
      </c>
      <c r="H238" s="29">
        <v>-6.3097514340344163E-2</v>
      </c>
      <c r="I238" s="54">
        <v>-24.384000000000032</v>
      </c>
      <c r="J238" s="54">
        <v>-89.663999999999987</v>
      </c>
      <c r="L238" s="43">
        <f t="shared" si="9"/>
        <v>6689237.0205446007</v>
      </c>
      <c r="M238" s="44"/>
      <c r="N238" s="57">
        <v>5091995.8697501179</v>
      </c>
      <c r="R238" s="50"/>
      <c r="S238" s="50"/>
      <c r="T238" s="50"/>
      <c r="U238" s="50"/>
      <c r="V238" s="50"/>
    </row>
    <row r="239" spans="1:22" x14ac:dyDescent="0.2">
      <c r="A239" s="1">
        <v>4</v>
      </c>
      <c r="B239" s="52">
        <v>3906</v>
      </c>
      <c r="C239" s="56" t="s">
        <v>233</v>
      </c>
      <c r="D239" s="53">
        <v>3263.7204244661684</v>
      </c>
      <c r="E239" s="53"/>
      <c r="F239" s="41">
        <v>1.1180999999999999</v>
      </c>
      <c r="G239" s="41">
        <v>1.0941000000000001</v>
      </c>
      <c r="H239" s="29">
        <v>-2.1464985242822476E-2</v>
      </c>
      <c r="I239" s="54">
        <v>-21.696000000000009</v>
      </c>
      <c r="J239" s="54">
        <v>-24.383999999999606</v>
      </c>
      <c r="L239" s="43">
        <f t="shared" si="9"/>
        <v>6856006.1115041953</v>
      </c>
      <c r="M239" s="44"/>
      <c r="N239" s="57">
        <v>5408129.9136249218</v>
      </c>
      <c r="R239" s="50"/>
      <c r="S239" s="50"/>
      <c r="T239" s="50"/>
      <c r="U239" s="50"/>
      <c r="V239" s="50"/>
    </row>
    <row r="240" spans="1:22" x14ac:dyDescent="0.2">
      <c r="A240" s="1">
        <v>4</v>
      </c>
      <c r="B240" s="52">
        <v>4302</v>
      </c>
      <c r="C240" s="56" t="s">
        <v>234</v>
      </c>
      <c r="D240" s="53">
        <v>178.77282915737121</v>
      </c>
      <c r="E240" s="53"/>
      <c r="F240" s="41">
        <v>1.7513000000000001</v>
      </c>
      <c r="G240" s="41">
        <v>1.6455</v>
      </c>
      <c r="H240" s="29">
        <v>-6.041226517444187E-2</v>
      </c>
      <c r="I240" s="54">
        <v>-71.712000000000046</v>
      </c>
      <c r="J240" s="54">
        <v>-131.42400000000018</v>
      </c>
      <c r="L240" s="43">
        <f t="shared" si="9"/>
        <v>564807.72552663228</v>
      </c>
      <c r="M240" s="44"/>
      <c r="N240" s="57">
        <v>466653.71933301591</v>
      </c>
      <c r="R240" s="50"/>
      <c r="S240" s="50"/>
      <c r="T240" s="50"/>
      <c r="U240" s="50"/>
      <c r="V240" s="50"/>
    </row>
    <row r="241" spans="1:22" x14ac:dyDescent="0.2">
      <c r="A241" s="1">
        <v>4</v>
      </c>
      <c r="B241" s="52">
        <v>4301</v>
      </c>
      <c r="C241" s="56" t="s">
        <v>235</v>
      </c>
      <c r="D241" s="53">
        <v>1383.0943625630089</v>
      </c>
      <c r="E241" s="53"/>
      <c r="F241" s="41">
        <v>1.9398</v>
      </c>
      <c r="G241" s="41">
        <v>1.8951999999999998</v>
      </c>
      <c r="H241" s="29">
        <v>-2.2992061037220402E-2</v>
      </c>
      <c r="I241" s="54">
        <v>-56.832000000000079</v>
      </c>
      <c r="J241" s="54">
        <v>-28.800000000000296</v>
      </c>
      <c r="L241" s="43">
        <f t="shared" si="9"/>
        <v>5032781.636984475</v>
      </c>
      <c r="M241" s="44"/>
      <c r="N241" s="57">
        <v>4211791.8714337386</v>
      </c>
      <c r="R241" s="50"/>
      <c r="S241" s="50"/>
      <c r="T241" s="50"/>
      <c r="U241" s="50"/>
      <c r="V241" s="50"/>
    </row>
    <row r="242" spans="1:22" x14ac:dyDescent="0.2">
      <c r="A242" s="1">
        <v>5</v>
      </c>
      <c r="B242" s="52">
        <v>4304</v>
      </c>
      <c r="C242" s="56" t="s">
        <v>236</v>
      </c>
      <c r="D242" s="53">
        <v>291.39965287566883</v>
      </c>
      <c r="E242" s="53"/>
      <c r="F242" s="41">
        <v>2.2833000000000001</v>
      </c>
      <c r="G242" s="41">
        <v>2.2063999999999999</v>
      </c>
      <c r="H242" s="29">
        <v>-3.3679323785748783E-2</v>
      </c>
      <c r="I242" s="54">
        <v>-53.567999999999799</v>
      </c>
      <c r="J242" s="54">
        <v>-94.080000000000567</v>
      </c>
      <c r="L242" s="43">
        <f t="shared" si="9"/>
        <v>1234452.8526813614</v>
      </c>
      <c r="M242" s="44"/>
      <c r="N242" s="57">
        <v>1045149.1944097677</v>
      </c>
      <c r="R242" s="50"/>
      <c r="S242" s="50"/>
      <c r="T242" s="50"/>
      <c r="U242" s="50"/>
      <c r="V242" s="50"/>
    </row>
    <row r="243" spans="1:22" x14ac:dyDescent="0.2">
      <c r="A243" s="1">
        <v>6</v>
      </c>
      <c r="B243" s="52">
        <v>2101</v>
      </c>
      <c r="C243" s="56" t="s">
        <v>237</v>
      </c>
      <c r="D243" s="53">
        <v>1611.0323152736107</v>
      </c>
      <c r="E243" s="53"/>
      <c r="F243" s="41">
        <v>1.3669</v>
      </c>
      <c r="G243" s="41">
        <v>1.3562000000000001</v>
      </c>
      <c r="H243" s="29">
        <v>-7.8279318165190848E-3</v>
      </c>
      <c r="I243" s="54">
        <v>-29.280000000000026</v>
      </c>
      <c r="J243" s="54">
        <v>8.736000000000157</v>
      </c>
      <c r="L243" s="43">
        <f t="shared" si="9"/>
        <v>4194973.4898702167</v>
      </c>
      <c r="M243" s="55"/>
      <c r="N243" s="57">
        <v>3400836.1179174809</v>
      </c>
      <c r="R243" s="50"/>
      <c r="S243" s="50"/>
      <c r="T243" s="50"/>
      <c r="U243" s="50"/>
      <c r="V243" s="50"/>
    </row>
    <row r="244" spans="1:22" x14ac:dyDescent="0.2">
      <c r="A244" s="2"/>
      <c r="F244" s="2"/>
      <c r="G244" s="2"/>
      <c r="H244" s="2"/>
      <c r="I244" s="2"/>
      <c r="J244" s="2"/>
      <c r="K244" s="2"/>
      <c r="L244" s="57"/>
      <c r="M244" s="44"/>
      <c r="N244" s="57"/>
      <c r="R244" s="50"/>
      <c r="S244" s="50"/>
      <c r="T244" s="50"/>
      <c r="U244" s="50"/>
      <c r="V244" s="50"/>
    </row>
    <row r="245" spans="1:22" ht="15" x14ac:dyDescent="0.25">
      <c r="A245" s="32">
        <v>5</v>
      </c>
      <c r="B245" s="45" t="s">
        <v>238</v>
      </c>
      <c r="D245" s="34">
        <f>SUM(D247:D265)</f>
        <v>41454.066842773973</v>
      </c>
      <c r="E245" s="34"/>
      <c r="F245" s="35">
        <f t="array" ref="F245">SUM($D247:$D265*F247:F265)/$D245</f>
        <v>1.1233621126152462</v>
      </c>
      <c r="G245" s="35">
        <f t="array" ref="G245">SUM($D247:$D265*G247:G265)/$D245</f>
        <v>1.1053355699685681</v>
      </c>
      <c r="H245" s="47">
        <f>G245/F245-1</f>
        <v>-1.6046956225638898E-2</v>
      </c>
      <c r="I245" s="37">
        <f t="array" ref="I245">SUM($D247:$D265*I247:I265)/$D245</f>
        <v>-13.550514225018068</v>
      </c>
      <c r="J245" s="37">
        <f t="array" ref="J245">SUM($D247:$D265*J247:J265)/$D245</f>
        <v>-21.060447656602854</v>
      </c>
      <c r="K245" s="48"/>
      <c r="L245" s="39">
        <f>G245*D245*1920</f>
        <v>87975656.834251568</v>
      </c>
      <c r="M245" s="40"/>
      <c r="N245" s="39">
        <f>SUM(N247:N265)</f>
        <v>69439070.530034572</v>
      </c>
      <c r="R245" s="50"/>
      <c r="S245" s="50"/>
      <c r="T245" s="50"/>
      <c r="U245" s="50"/>
      <c r="V245" s="50"/>
    </row>
    <row r="246" spans="1:22" x14ac:dyDescent="0.2">
      <c r="B246" s="52"/>
      <c r="D246" s="53"/>
      <c r="E246" s="53"/>
      <c r="F246" s="41"/>
      <c r="G246" s="41"/>
      <c r="H246" s="29"/>
      <c r="I246" s="54"/>
      <c r="J246" s="54"/>
      <c r="L246" s="43"/>
      <c r="M246" s="44"/>
      <c r="N246" s="43"/>
      <c r="R246" s="50"/>
      <c r="S246" s="50"/>
      <c r="T246" s="50"/>
      <c r="U246" s="50"/>
      <c r="V246" s="50"/>
    </row>
    <row r="247" spans="1:22" x14ac:dyDescent="0.2">
      <c r="A247" s="1">
        <v>1</v>
      </c>
      <c r="B247" s="52">
        <v>4402</v>
      </c>
      <c r="C247" s="56" t="s">
        <v>239</v>
      </c>
      <c r="D247" s="53">
        <v>103.8748944046466</v>
      </c>
      <c r="E247" s="53"/>
      <c r="F247" s="41">
        <v>1.528</v>
      </c>
      <c r="G247" s="41">
        <v>1.4615</v>
      </c>
      <c r="H247" s="29">
        <v>-4.3520942408377006E-2</v>
      </c>
      <c r="I247" s="54">
        <v>-50.591999999999913</v>
      </c>
      <c r="J247" s="54">
        <v>-77.088000000000093</v>
      </c>
      <c r="L247" s="43">
        <f t="shared" ref="L247:L265" si="10">G247*D247*1920</f>
        <v>291481.26369099075</v>
      </c>
      <c r="M247" s="44"/>
      <c r="N247" s="57">
        <v>237915.52350392949</v>
      </c>
      <c r="R247" s="50"/>
      <c r="S247" s="50"/>
      <c r="T247" s="50"/>
      <c r="U247" s="50"/>
      <c r="V247" s="50"/>
    </row>
    <row r="248" spans="1:22" x14ac:dyDescent="0.2">
      <c r="A248" s="1">
        <v>2</v>
      </c>
      <c r="B248" s="52">
        <v>6407</v>
      </c>
      <c r="C248" s="56" t="s">
        <v>240</v>
      </c>
      <c r="D248" s="53">
        <v>9820.8866406670168</v>
      </c>
      <c r="E248" s="53"/>
      <c r="F248" s="41">
        <v>0.72370000000000001</v>
      </c>
      <c r="G248" s="41">
        <v>0.71420000000000006</v>
      </c>
      <c r="H248" s="29">
        <v>-1.3126986320298406E-2</v>
      </c>
      <c r="I248" s="54">
        <v>-6.0480000000000267</v>
      </c>
      <c r="J248" s="54">
        <v>-12.191999999999883</v>
      </c>
      <c r="L248" s="43">
        <f t="shared" si="10"/>
        <v>13467028.298427617</v>
      </c>
      <c r="M248" s="44"/>
      <c r="N248" s="57">
        <v>9808114.7740085628</v>
      </c>
      <c r="R248" s="50"/>
      <c r="S248" s="50"/>
      <c r="T248" s="50"/>
      <c r="U248" s="50"/>
      <c r="V248" s="50"/>
    </row>
    <row r="249" spans="1:22" x14ac:dyDescent="0.2">
      <c r="A249" s="1">
        <v>3</v>
      </c>
      <c r="B249" s="52">
        <v>6410</v>
      </c>
      <c r="C249" s="56" t="s">
        <v>241</v>
      </c>
      <c r="D249" s="53">
        <v>233.27261856101333</v>
      </c>
      <c r="E249" s="53"/>
      <c r="F249" s="41">
        <v>0.78910000000000013</v>
      </c>
      <c r="G249" s="41">
        <v>0.78560000000000008</v>
      </c>
      <c r="H249" s="29">
        <v>-4.4354327715119268E-3</v>
      </c>
      <c r="I249" s="54">
        <v>-3.2640000000000136</v>
      </c>
      <c r="J249" s="54">
        <v>-3.456000000000099</v>
      </c>
      <c r="L249" s="43">
        <f t="shared" si="10"/>
        <v>351857.22075174161</v>
      </c>
      <c r="M249" s="44"/>
      <c r="N249" s="57">
        <v>261662.45609417322</v>
      </c>
      <c r="R249" s="50"/>
      <c r="S249" s="50"/>
      <c r="T249" s="50"/>
      <c r="U249" s="50"/>
      <c r="V249" s="50"/>
    </row>
    <row r="250" spans="1:22" x14ac:dyDescent="0.2">
      <c r="A250" s="1">
        <v>3</v>
      </c>
      <c r="B250" s="52">
        <v>4401</v>
      </c>
      <c r="C250" s="56" t="s">
        <v>242</v>
      </c>
      <c r="D250" s="53">
        <v>26.731665073043775</v>
      </c>
      <c r="E250" s="53"/>
      <c r="F250" s="41">
        <v>0.88040000000000007</v>
      </c>
      <c r="G250" s="41">
        <v>0.86499999999999999</v>
      </c>
      <c r="H250" s="29">
        <v>-1.7492049068605242E-2</v>
      </c>
      <c r="I250" s="54">
        <v>-8.8320000000000398</v>
      </c>
      <c r="J250" s="54">
        <v>-20.736000000000114</v>
      </c>
      <c r="L250" s="43">
        <f t="shared" si="10"/>
        <v>44395.949353311102</v>
      </c>
      <c r="M250" s="44"/>
      <c r="N250" s="57">
        <v>33674.712520463523</v>
      </c>
      <c r="R250" s="50"/>
      <c r="S250" s="50"/>
      <c r="T250" s="50"/>
      <c r="U250" s="50"/>
      <c r="V250" s="50"/>
    </row>
    <row r="251" spans="1:22" x14ac:dyDescent="0.2">
      <c r="A251" s="1">
        <v>3</v>
      </c>
      <c r="B251" s="52">
        <v>2009</v>
      </c>
      <c r="C251" s="56" t="s">
        <v>243</v>
      </c>
      <c r="D251" s="53">
        <v>8437.1413185392048</v>
      </c>
      <c r="E251" s="53"/>
      <c r="F251" s="41">
        <v>0.90510000000000002</v>
      </c>
      <c r="G251" s="41">
        <v>0.8980999999999999</v>
      </c>
      <c r="H251" s="29">
        <v>-7.7339520494974501E-3</v>
      </c>
      <c r="I251" s="54">
        <v>-7.0080000000000275</v>
      </c>
      <c r="J251" s="54">
        <v>-6.4320000000001976</v>
      </c>
      <c r="L251" s="43">
        <f t="shared" si="10"/>
        <v>14548601.506905712</v>
      </c>
      <c r="M251" s="44"/>
      <c r="N251" s="57">
        <v>11116469.614391956</v>
      </c>
      <c r="R251" s="50"/>
      <c r="S251" s="50"/>
      <c r="T251" s="50"/>
      <c r="U251" s="50"/>
      <c r="V251" s="50"/>
    </row>
    <row r="252" spans="1:22" x14ac:dyDescent="0.2">
      <c r="A252" s="1">
        <v>3</v>
      </c>
      <c r="B252" s="52">
        <v>1104</v>
      </c>
      <c r="C252" s="56" t="s">
        <v>244</v>
      </c>
      <c r="D252" s="53">
        <v>779.20223629616589</v>
      </c>
      <c r="E252" s="53"/>
      <c r="F252" s="41">
        <v>1.3761999999999999</v>
      </c>
      <c r="G252" s="41">
        <v>1.343</v>
      </c>
      <c r="H252" s="29">
        <v>-2.4124400523179657E-2</v>
      </c>
      <c r="I252" s="54">
        <v>-21.696000000000009</v>
      </c>
      <c r="J252" s="54">
        <v>-42.047999999999789</v>
      </c>
      <c r="L252" s="43">
        <f t="shared" si="10"/>
        <v>2009219.7184238415</v>
      </c>
      <c r="M252" s="44"/>
      <c r="N252" s="57">
        <v>1626218.754898082</v>
      </c>
      <c r="R252" s="50"/>
      <c r="S252" s="50"/>
      <c r="T252" s="50"/>
      <c r="U252" s="50"/>
      <c r="V252" s="50"/>
    </row>
    <row r="253" spans="1:22" x14ac:dyDescent="0.2">
      <c r="A253" s="1">
        <v>4</v>
      </c>
      <c r="B253" s="52">
        <v>6603</v>
      </c>
      <c r="C253" s="56" t="s">
        <v>245</v>
      </c>
      <c r="D253" s="53">
        <v>1136.4865648887253</v>
      </c>
      <c r="E253" s="53"/>
      <c r="F253" s="41">
        <v>0.74069999999999991</v>
      </c>
      <c r="G253" s="41">
        <v>0.75359999999999994</v>
      </c>
      <c r="H253" s="29">
        <v>1.7415957877683352E-2</v>
      </c>
      <c r="I253" s="54">
        <v>10.272000000000014</v>
      </c>
      <c r="J253" s="54">
        <v>14.496000000000029</v>
      </c>
      <c r="L253" s="43">
        <f t="shared" si="10"/>
        <v>1644396.0485762751</v>
      </c>
      <c r="M253" s="44"/>
      <c r="N253" s="57">
        <v>1212648.2574942058</v>
      </c>
      <c r="R253" s="50"/>
      <c r="S253" s="50"/>
      <c r="T253" s="50"/>
      <c r="U253" s="50"/>
      <c r="V253" s="50"/>
    </row>
    <row r="254" spans="1:22" x14ac:dyDescent="0.2">
      <c r="A254" s="1">
        <v>4</v>
      </c>
      <c r="B254" s="52">
        <v>2004</v>
      </c>
      <c r="C254" s="56" t="s">
        <v>246</v>
      </c>
      <c r="D254" s="53">
        <v>1319.3767769587712</v>
      </c>
      <c r="E254" s="53"/>
      <c r="F254" s="41">
        <v>1.2764</v>
      </c>
      <c r="G254" s="41">
        <v>1.1999</v>
      </c>
      <c r="H254" s="29">
        <v>-5.9934189909119362E-2</v>
      </c>
      <c r="I254" s="54">
        <v>-27.936000000000014</v>
      </c>
      <c r="J254" s="54">
        <v>-118.94400000000002</v>
      </c>
      <c r="L254" s="43">
        <f t="shared" si="10"/>
        <v>3039590.7737718327</v>
      </c>
      <c r="M254" s="44"/>
      <c r="N254" s="57">
        <v>2426469.4192097094</v>
      </c>
      <c r="R254" s="50"/>
      <c r="S254" s="50"/>
      <c r="T254" s="50"/>
      <c r="U254" s="50"/>
      <c r="V254" s="50"/>
    </row>
    <row r="255" spans="1:22" x14ac:dyDescent="0.2">
      <c r="A255" s="1">
        <v>5</v>
      </c>
      <c r="B255" s="52">
        <v>2106</v>
      </c>
      <c r="C255" s="56" t="s">
        <v>247</v>
      </c>
      <c r="D255" s="53">
        <v>1469.0163951748409</v>
      </c>
      <c r="E255" s="53"/>
      <c r="F255" s="41">
        <v>1.1867999999999999</v>
      </c>
      <c r="G255" s="41">
        <v>1.2450999999999999</v>
      </c>
      <c r="H255" s="29">
        <v>4.9123693966969917E-2</v>
      </c>
      <c r="I255" s="54">
        <v>-3.263999999999907</v>
      </c>
      <c r="J255" s="54">
        <v>115.19999999999995</v>
      </c>
      <c r="L255" s="43">
        <f t="shared" si="10"/>
        <v>3511818.8421738129</v>
      </c>
      <c r="M255" s="44"/>
      <c r="N255" s="57">
        <v>2816658.6600557412</v>
      </c>
      <c r="R255" s="50"/>
      <c r="S255" s="50"/>
      <c r="T255" s="50"/>
      <c r="U255" s="50"/>
      <c r="V255" s="50"/>
    </row>
    <row r="256" spans="1:22" s="6" customFormat="1" x14ac:dyDescent="0.2">
      <c r="A256" s="1">
        <v>5</v>
      </c>
      <c r="B256" s="52">
        <v>6405</v>
      </c>
      <c r="C256" s="56" t="s">
        <v>248</v>
      </c>
      <c r="D256" s="53">
        <v>2558.8878962693643</v>
      </c>
      <c r="E256" s="53"/>
      <c r="F256" s="41">
        <v>1.3466</v>
      </c>
      <c r="G256" s="41">
        <v>1.3256999999999999</v>
      </c>
      <c r="H256" s="29">
        <v>-1.5520570325263772E-2</v>
      </c>
      <c r="I256" s="54">
        <v>-17.087999999999983</v>
      </c>
      <c r="J256" s="54">
        <v>-23.040000000000287</v>
      </c>
      <c r="L256" s="43">
        <f t="shared" si="10"/>
        <v>6513249.953441849</v>
      </c>
      <c r="M256" s="44"/>
      <c r="N256" s="57">
        <v>5260000.8289236967</v>
      </c>
      <c r="R256" s="50"/>
      <c r="S256" s="50"/>
      <c r="T256" s="50"/>
      <c r="U256" s="50"/>
      <c r="V256" s="50"/>
    </row>
    <row r="257" spans="1:22" x14ac:dyDescent="0.2">
      <c r="A257" s="1">
        <v>5</v>
      </c>
      <c r="B257" s="52">
        <v>3101</v>
      </c>
      <c r="C257" s="56" t="s">
        <v>249</v>
      </c>
      <c r="D257" s="53">
        <v>1124.2450300401028</v>
      </c>
      <c r="E257" s="53"/>
      <c r="F257" s="41">
        <v>1.7244000000000002</v>
      </c>
      <c r="G257" s="41">
        <v>1.7029000000000001</v>
      </c>
      <c r="H257" s="29">
        <v>-1.2468104848063155E-2</v>
      </c>
      <c r="I257" s="54">
        <v>-20.448000000000039</v>
      </c>
      <c r="J257" s="54">
        <v>-20.832000000000104</v>
      </c>
      <c r="L257" s="43">
        <f t="shared" si="10"/>
        <v>3675795.5743781594</v>
      </c>
      <c r="M257" s="44"/>
      <c r="N257" s="57">
        <v>3044046.1362784593</v>
      </c>
      <c r="R257" s="50"/>
      <c r="S257" s="50"/>
      <c r="T257" s="50"/>
      <c r="U257" s="50"/>
      <c r="V257" s="50"/>
    </row>
    <row r="258" spans="1:22" s="50" customFormat="1" x14ac:dyDescent="0.2">
      <c r="A258" s="1">
        <v>6</v>
      </c>
      <c r="B258" s="52">
        <v>1106</v>
      </c>
      <c r="C258" s="58" t="s">
        <v>250</v>
      </c>
      <c r="D258" s="53">
        <v>1226.5314714941044</v>
      </c>
      <c r="E258" s="53"/>
      <c r="F258" s="41">
        <v>0.82240000000000002</v>
      </c>
      <c r="G258" s="41">
        <v>0.83699999999999997</v>
      </c>
      <c r="H258" s="29">
        <v>1.775291828793768E-2</v>
      </c>
      <c r="I258" s="54">
        <v>-3.5520000000000351</v>
      </c>
      <c r="J258" s="54">
        <v>31.583999999999932</v>
      </c>
      <c r="K258" s="6"/>
      <c r="L258" s="43">
        <f t="shared" si="10"/>
        <v>1971085.1359498855</v>
      </c>
      <c r="M258" s="44"/>
      <c r="N258" s="57">
        <v>1486381.8778593845</v>
      </c>
    </row>
    <row r="259" spans="1:22" s="50" customFormat="1" x14ac:dyDescent="0.2">
      <c r="A259" s="1">
        <v>6</v>
      </c>
      <c r="B259" s="52">
        <v>3309</v>
      </c>
      <c r="C259" s="56" t="s">
        <v>251</v>
      </c>
      <c r="D259" s="53">
        <v>642.03436715533655</v>
      </c>
      <c r="E259" s="53"/>
      <c r="F259" s="41">
        <v>0.99260000000000015</v>
      </c>
      <c r="G259" s="41">
        <v>0.95569999999999999</v>
      </c>
      <c r="H259" s="29">
        <v>-3.7175095708241179E-2</v>
      </c>
      <c r="I259" s="54">
        <v>-25.152000000000054</v>
      </c>
      <c r="J259" s="54">
        <v>-45.69600000000024</v>
      </c>
      <c r="K259" s="6"/>
      <c r="L259" s="43">
        <f t="shared" si="10"/>
        <v>1178097.109805482</v>
      </c>
      <c r="M259" s="44"/>
      <c r="N259" s="57">
        <v>909412.81521038699</v>
      </c>
    </row>
    <row r="260" spans="1:22" x14ac:dyDescent="0.2">
      <c r="A260" s="1">
        <v>6</v>
      </c>
      <c r="B260" s="52">
        <v>1108</v>
      </c>
      <c r="C260" s="56" t="s">
        <v>252</v>
      </c>
      <c r="D260" s="53">
        <v>1900.7076534081696</v>
      </c>
      <c r="E260" s="53"/>
      <c r="F260" s="41">
        <v>1.0689</v>
      </c>
      <c r="G260" s="41">
        <v>1.008</v>
      </c>
      <c r="H260" s="29">
        <v>-5.6974459724950854E-2</v>
      </c>
      <c r="I260" s="54">
        <v>-20.160000000000018</v>
      </c>
      <c r="J260" s="54">
        <v>-96.767999999999887</v>
      </c>
      <c r="L260" s="43">
        <f t="shared" si="10"/>
        <v>3678553.564100035</v>
      </c>
      <c r="M260" s="44"/>
      <c r="N260" s="57">
        <v>2865618.7719447892</v>
      </c>
      <c r="R260" s="50"/>
      <c r="S260" s="50"/>
      <c r="T260" s="50"/>
      <c r="U260" s="50"/>
      <c r="V260" s="50"/>
    </row>
    <row r="261" spans="1:22" x14ac:dyDescent="0.2">
      <c r="A261" s="1">
        <v>6</v>
      </c>
      <c r="B261" s="52">
        <v>6409</v>
      </c>
      <c r="C261" s="56" t="s">
        <v>253</v>
      </c>
      <c r="D261" s="53">
        <v>5606.3909727864257</v>
      </c>
      <c r="E261" s="53"/>
      <c r="F261" s="41">
        <v>1.4688000000000001</v>
      </c>
      <c r="G261" s="41">
        <v>1.4212</v>
      </c>
      <c r="H261" s="29">
        <v>-3.240740740740744E-2</v>
      </c>
      <c r="I261" s="54">
        <v>-37.536000000000072</v>
      </c>
      <c r="J261" s="54">
        <v>-53.856000000000094</v>
      </c>
      <c r="L261" s="43">
        <f t="shared" si="10"/>
        <v>15298181.473006211</v>
      </c>
      <c r="M261" s="44"/>
      <c r="N261" s="57">
        <v>12448103.999764724</v>
      </c>
      <c r="R261" s="50"/>
      <c r="S261" s="50"/>
      <c r="T261" s="50"/>
      <c r="U261" s="50"/>
      <c r="V261" s="50"/>
    </row>
    <row r="262" spans="1:22" x14ac:dyDescent="0.2">
      <c r="A262" s="1">
        <v>7</v>
      </c>
      <c r="B262" s="52">
        <v>6408</v>
      </c>
      <c r="C262" s="56" t="s">
        <v>254</v>
      </c>
      <c r="D262" s="53">
        <v>871.03308007136513</v>
      </c>
      <c r="E262" s="53"/>
      <c r="F262" s="41">
        <v>1.266</v>
      </c>
      <c r="G262" s="41">
        <v>1.3201000000000001</v>
      </c>
      <c r="H262" s="29">
        <v>4.2733017377567073E-2</v>
      </c>
      <c r="I262" s="54">
        <v>15.456000000000056</v>
      </c>
      <c r="J262" s="54">
        <v>88.416000000000011</v>
      </c>
      <c r="L262" s="43">
        <f t="shared" si="10"/>
        <v>2207713.4764842414</v>
      </c>
      <c r="M262" s="44"/>
      <c r="N262" s="57">
        <v>1782565.1567725574</v>
      </c>
      <c r="R262" s="50"/>
      <c r="S262" s="50"/>
      <c r="T262" s="50"/>
      <c r="U262" s="50"/>
      <c r="V262" s="50"/>
    </row>
    <row r="263" spans="1:22" x14ac:dyDescent="0.2">
      <c r="A263" s="1">
        <v>7</v>
      </c>
      <c r="B263" s="52">
        <v>3407</v>
      </c>
      <c r="C263" s="56" t="s">
        <v>255</v>
      </c>
      <c r="D263" s="53">
        <v>2786.9677583474499</v>
      </c>
      <c r="E263" s="53"/>
      <c r="F263" s="41">
        <v>1.6374</v>
      </c>
      <c r="G263" s="41">
        <v>1.625</v>
      </c>
      <c r="H263" s="29">
        <v>-7.5729815561255132E-3</v>
      </c>
      <c r="I263" s="54">
        <v>-2.9760000000000453</v>
      </c>
      <c r="J263" s="54">
        <v>-20.831999999999891</v>
      </c>
      <c r="L263" s="43">
        <f t="shared" si="10"/>
        <v>8695339.4060440436</v>
      </c>
      <c r="M263" s="44"/>
      <c r="N263" s="57">
        <v>7170176.8742239187</v>
      </c>
      <c r="R263" s="50"/>
      <c r="S263" s="50"/>
      <c r="T263" s="50"/>
      <c r="U263" s="50"/>
      <c r="V263" s="50"/>
    </row>
    <row r="264" spans="1:22" s="50" customFormat="1" x14ac:dyDescent="0.2">
      <c r="A264" s="1">
        <v>7</v>
      </c>
      <c r="B264" s="52">
        <v>604</v>
      </c>
      <c r="C264" s="56" t="s">
        <v>256</v>
      </c>
      <c r="D264" s="53">
        <v>639.85707403158165</v>
      </c>
      <c r="E264" s="53"/>
      <c r="F264" s="41">
        <v>2.2755000000000001</v>
      </c>
      <c r="G264" s="41">
        <v>2.2077</v>
      </c>
      <c r="H264" s="29">
        <v>-2.9795649307844507E-2</v>
      </c>
      <c r="I264" s="54">
        <v>-30.911999999999953</v>
      </c>
      <c r="J264" s="54">
        <v>-99.264000000000209</v>
      </c>
      <c r="K264" s="6"/>
      <c r="L264" s="43">
        <f t="shared" si="10"/>
        <v>2712215.9276918839</v>
      </c>
      <c r="M264" s="44"/>
      <c r="N264" s="57">
        <v>2291590.8818274084</v>
      </c>
    </row>
    <row r="265" spans="1:22" x14ac:dyDescent="0.2">
      <c r="A265" s="1">
        <v>8</v>
      </c>
      <c r="B265" s="52">
        <v>1103</v>
      </c>
      <c r="C265" s="58" t="s">
        <v>257</v>
      </c>
      <c r="D265" s="53">
        <v>771.42242860664658</v>
      </c>
      <c r="E265" s="53"/>
      <c r="F265" s="41">
        <v>2.2002000000000002</v>
      </c>
      <c r="G265" s="41">
        <v>2.1179999999999999</v>
      </c>
      <c r="H265" s="29">
        <v>-3.736023997818394E-2</v>
      </c>
      <c r="I265" s="54">
        <v>-51.167999999999964</v>
      </c>
      <c r="J265" s="54">
        <v>-106.65600000000056</v>
      </c>
      <c r="L265" s="43">
        <f t="shared" si="10"/>
        <v>3137035.5912746442</v>
      </c>
      <c r="M265" s="44"/>
      <c r="N265" s="57">
        <v>2641341.0150524261</v>
      </c>
      <c r="R265" s="50"/>
      <c r="S265" s="50"/>
      <c r="T265" s="50"/>
      <c r="U265" s="50"/>
      <c r="V265" s="50"/>
    </row>
    <row r="266" spans="1:22" x14ac:dyDescent="0.2">
      <c r="A266" s="2"/>
      <c r="F266" s="2"/>
      <c r="G266" s="2"/>
      <c r="H266" s="2"/>
      <c r="I266" s="2"/>
      <c r="J266" s="2"/>
      <c r="K266" s="2"/>
      <c r="L266" s="57"/>
      <c r="M266" s="44"/>
      <c r="N266" s="57"/>
      <c r="R266" s="50"/>
      <c r="S266" s="50"/>
      <c r="T266" s="50"/>
      <c r="U266" s="50"/>
      <c r="V266" s="50"/>
    </row>
    <row r="267" spans="1:22" ht="15" x14ac:dyDescent="0.25">
      <c r="A267" s="32">
        <v>4</v>
      </c>
      <c r="B267" s="45" t="s">
        <v>258</v>
      </c>
      <c r="C267" s="46"/>
      <c r="D267" s="34">
        <f>SUM(D269:D274)</f>
        <v>116590.91842655883</v>
      </c>
      <c r="E267" s="34"/>
      <c r="F267" s="35">
        <f t="array" ref="F267">SUM($D269:$D274*F269:F274)/$D267</f>
        <v>0.47063578685048696</v>
      </c>
      <c r="G267" s="35">
        <f t="array" ref="G267">SUM($D269:$D274*G269:G274)/$D267</f>
        <v>0.46670715677357383</v>
      </c>
      <c r="H267" s="47">
        <f>G267/F267-1</f>
        <v>-8.3474954235921439E-3</v>
      </c>
      <c r="I267" s="37">
        <f t="array" ref="I267">SUM($D269:$D274*I269:I274)/$D267</f>
        <v>2.0242082064065907</v>
      </c>
      <c r="J267" s="37">
        <f t="array" ref="J267">SUM($D269:$D274*J269:J274)/$D267</f>
        <v>-9.5671779540797655</v>
      </c>
      <c r="K267" s="48"/>
      <c r="L267" s="39">
        <f t="shared" ref="L267" si="11">G267*D267*1920</f>
        <v>104474526.80539958</v>
      </c>
      <c r="M267" s="40"/>
      <c r="N267" s="39">
        <f>SUM(N269:N274)</f>
        <v>66467062.583060093</v>
      </c>
      <c r="R267" s="50"/>
      <c r="S267" s="50"/>
      <c r="T267" s="50"/>
      <c r="U267" s="50"/>
      <c r="V267" s="50"/>
    </row>
    <row r="268" spans="1:22" x14ac:dyDescent="0.2">
      <c r="B268" s="52"/>
      <c r="D268" s="53"/>
      <c r="E268" s="53"/>
      <c r="F268" s="41"/>
      <c r="G268" s="41"/>
      <c r="H268" s="29"/>
      <c r="I268" s="54"/>
      <c r="J268" s="54"/>
      <c r="L268" s="43"/>
      <c r="M268" s="44"/>
      <c r="N268" s="43"/>
      <c r="R268" s="50"/>
      <c r="S268" s="50"/>
      <c r="T268" s="50"/>
      <c r="U268" s="50"/>
      <c r="V268" s="50"/>
    </row>
    <row r="269" spans="1:22" x14ac:dyDescent="0.2">
      <c r="A269" s="1">
        <v>1</v>
      </c>
      <c r="B269" s="52">
        <v>6108</v>
      </c>
      <c r="C269" s="56" t="s">
        <v>259</v>
      </c>
      <c r="D269" s="53">
        <v>17299.523908397055</v>
      </c>
      <c r="E269" s="53"/>
      <c r="F269" s="41">
        <v>0.76730000000000009</v>
      </c>
      <c r="G269" s="41">
        <v>0.71799999999999997</v>
      </c>
      <c r="H269" s="29">
        <v>-6.4251270689430595E-2</v>
      </c>
      <c r="I269" s="54">
        <v>-21.887999999999987</v>
      </c>
      <c r="J269" s="54">
        <v>-72.768000000000242</v>
      </c>
      <c r="L269" s="43">
        <f t="shared" ref="L269:L274" si="12">G269*D269*1920</f>
        <v>23848431.679159846</v>
      </c>
      <c r="M269" s="44"/>
      <c r="N269" s="57">
        <v>17410019.427504767</v>
      </c>
      <c r="R269" s="50"/>
      <c r="S269" s="50"/>
      <c r="T269" s="50"/>
      <c r="U269" s="50"/>
      <c r="V269" s="50"/>
    </row>
    <row r="270" spans="1:22" x14ac:dyDescent="0.2">
      <c r="A270" s="1">
        <v>3</v>
      </c>
      <c r="B270" s="52">
        <v>6120</v>
      </c>
      <c r="C270" s="56" t="s">
        <v>260</v>
      </c>
      <c r="D270" s="53">
        <v>2829.7554743459436</v>
      </c>
      <c r="E270" s="53"/>
      <c r="F270" s="41">
        <v>0.7733000000000001</v>
      </c>
      <c r="G270" s="41">
        <v>0.75329999999999997</v>
      </c>
      <c r="H270" s="29">
        <v>-2.5863183757920738E-2</v>
      </c>
      <c r="I270" s="54">
        <v>-6.7200000000000326</v>
      </c>
      <c r="J270" s="54">
        <v>-31.680000000000213</v>
      </c>
      <c r="L270" s="43">
        <f t="shared" si="12"/>
        <v>4092777.213743615</v>
      </c>
      <c r="M270" s="44"/>
      <c r="N270" s="57">
        <v>3015436.331637634</v>
      </c>
      <c r="R270" s="50"/>
      <c r="S270" s="50"/>
      <c r="T270" s="50"/>
      <c r="U270" s="50"/>
      <c r="V270" s="50"/>
    </row>
    <row r="271" spans="1:22" x14ac:dyDescent="0.2">
      <c r="A271" s="1">
        <v>4</v>
      </c>
      <c r="B271" s="52">
        <v>6109</v>
      </c>
      <c r="C271" s="56" t="s">
        <v>261</v>
      </c>
      <c r="D271" s="53">
        <v>89044.907403107238</v>
      </c>
      <c r="E271" s="53"/>
      <c r="F271" s="41">
        <v>0.35609999999999997</v>
      </c>
      <c r="G271" s="41">
        <v>0.3609</v>
      </c>
      <c r="H271" s="29">
        <v>1.347935973041281E-2</v>
      </c>
      <c r="I271" s="54">
        <v>8.0639999999999645</v>
      </c>
      <c r="J271" s="54">
        <v>1.1520000000000863</v>
      </c>
      <c r="L271" s="43">
        <f t="shared" si="12"/>
        <v>61701709.597020291</v>
      </c>
      <c r="M271" s="44"/>
      <c r="N271" s="57">
        <v>34445248.654336564</v>
      </c>
      <c r="R271" s="50"/>
      <c r="S271" s="50"/>
      <c r="T271" s="50"/>
      <c r="U271" s="50"/>
      <c r="V271" s="50"/>
    </row>
    <row r="272" spans="1:22" x14ac:dyDescent="0.2">
      <c r="A272" s="1">
        <v>4</v>
      </c>
      <c r="B272" s="52">
        <v>6110</v>
      </c>
      <c r="C272" s="56" t="s">
        <v>262</v>
      </c>
      <c r="D272" s="53">
        <v>4007.6336712834814</v>
      </c>
      <c r="E272" s="53"/>
      <c r="F272" s="41">
        <v>1.0705</v>
      </c>
      <c r="G272" s="41">
        <v>0.99439999999999995</v>
      </c>
      <c r="H272" s="29">
        <v>-7.1088276506305559E-2</v>
      </c>
      <c r="I272" s="54">
        <v>-32.544000000000096</v>
      </c>
      <c r="J272" s="54">
        <v>-113.56800000000001</v>
      </c>
      <c r="L272" s="43">
        <f t="shared" si="12"/>
        <v>7651566.5716306437</v>
      </c>
      <c r="M272" s="44"/>
      <c r="N272" s="57">
        <v>5940613.4978157775</v>
      </c>
      <c r="R272" s="50"/>
      <c r="S272" s="50"/>
      <c r="T272" s="50"/>
      <c r="U272" s="50"/>
      <c r="V272" s="50"/>
    </row>
    <row r="273" spans="1:22" x14ac:dyDescent="0.2">
      <c r="A273" s="1">
        <v>5</v>
      </c>
      <c r="B273" s="52">
        <v>6105</v>
      </c>
      <c r="C273" s="56" t="s">
        <v>263</v>
      </c>
      <c r="D273" s="53">
        <v>2095.0533071721679</v>
      </c>
      <c r="E273" s="53"/>
      <c r="F273" s="41">
        <v>1.0817000000000001</v>
      </c>
      <c r="G273" s="41">
        <v>1.1915</v>
      </c>
      <c r="H273" s="29">
        <v>0.10150688730701662</v>
      </c>
      <c r="I273" s="54">
        <v>17.760000000000016</v>
      </c>
      <c r="J273" s="54">
        <v>193.05599999999978</v>
      </c>
      <c r="L273" s="43">
        <f t="shared" si="12"/>
        <v>4792811.5497516254</v>
      </c>
      <c r="M273" s="44"/>
      <c r="N273" s="57">
        <v>3817877.6552377343</v>
      </c>
      <c r="R273" s="50"/>
      <c r="S273" s="50"/>
      <c r="T273" s="50"/>
      <c r="U273" s="50"/>
      <c r="V273" s="50"/>
    </row>
    <row r="274" spans="1:22" x14ac:dyDescent="0.2">
      <c r="A274" s="1">
        <v>7</v>
      </c>
      <c r="B274" s="52">
        <v>6121</v>
      </c>
      <c r="C274" s="56" t="s">
        <v>264</v>
      </c>
      <c r="D274" s="53">
        <v>1314.0446622529396</v>
      </c>
      <c r="E274" s="53"/>
      <c r="F274" s="41">
        <v>0.87090000000000001</v>
      </c>
      <c r="G274" s="41">
        <v>0.94619999999999993</v>
      </c>
      <c r="H274" s="29">
        <v>8.6462280399586477E-2</v>
      </c>
      <c r="I274" s="54">
        <v>6.720000000000006</v>
      </c>
      <c r="J274" s="54">
        <v>137.85599999999985</v>
      </c>
      <c r="L274" s="43">
        <f t="shared" si="12"/>
        <v>2387230.1940935645</v>
      </c>
      <c r="M274" s="44"/>
      <c r="N274" s="57">
        <v>1837867.0165276132</v>
      </c>
      <c r="R274" s="50"/>
      <c r="S274" s="50"/>
      <c r="T274" s="50"/>
      <c r="U274" s="50"/>
      <c r="V274" s="50"/>
    </row>
    <row r="275" spans="1:22" x14ac:dyDescent="0.2">
      <c r="L275" s="57"/>
      <c r="M275" s="44"/>
      <c r="N275" s="57"/>
      <c r="R275" s="50"/>
      <c r="S275" s="50"/>
      <c r="T275" s="50"/>
      <c r="U275" s="50"/>
      <c r="V275" s="50"/>
    </row>
    <row r="276" spans="1:22" ht="15" x14ac:dyDescent="0.25">
      <c r="A276" s="32">
        <v>5</v>
      </c>
      <c r="B276" s="45" t="s">
        <v>265</v>
      </c>
      <c r="C276" s="46"/>
      <c r="D276" s="34">
        <f>SUM(D278:D296)</f>
        <v>42042.028537620732</v>
      </c>
      <c r="E276" s="34"/>
      <c r="F276" s="35">
        <f t="array" ref="F276">SUM($D278:$D296*F278:F296)/$D276</f>
        <v>1.0379640645638075</v>
      </c>
      <c r="G276" s="35">
        <f t="array" ref="G276">SUM($D278:$D296*G278:G296)/$D276</f>
        <v>1.0266603977197277</v>
      </c>
      <c r="H276" s="47">
        <f>G276/F276-1</f>
        <v>-1.0890229469389223E-2</v>
      </c>
      <c r="I276" s="37">
        <f t="array" ref="I276">SUM($D278:$D296*I278:I296)/$D276</f>
        <v>-10.477351442439993</v>
      </c>
      <c r="J276" s="37">
        <f t="array" ref="J276">SUM($D278:$D296*J278:J296)/$D276</f>
        <v>-11.225688898193152</v>
      </c>
      <c r="K276" s="48"/>
      <c r="L276" s="39">
        <f>G276*D276*1920</f>
        <v>82872740.619605467</v>
      </c>
      <c r="M276" s="40"/>
      <c r="N276" s="39">
        <f>SUM(N278:N296)</f>
        <v>64698196.48553817</v>
      </c>
      <c r="R276" s="50"/>
      <c r="S276" s="50"/>
      <c r="T276" s="50"/>
      <c r="U276" s="50"/>
      <c r="V276" s="50"/>
    </row>
    <row r="277" spans="1:22" x14ac:dyDescent="0.2">
      <c r="B277" s="52"/>
      <c r="D277" s="53"/>
      <c r="E277" s="53"/>
      <c r="F277" s="41"/>
      <c r="G277" s="41"/>
      <c r="H277" s="29"/>
      <c r="I277" s="54"/>
      <c r="J277" s="54"/>
      <c r="L277" s="43"/>
      <c r="M277" s="44"/>
      <c r="N277" s="43"/>
      <c r="R277" s="50"/>
      <c r="S277" s="50"/>
      <c r="T277" s="50"/>
      <c r="U277" s="50"/>
      <c r="V277" s="50"/>
    </row>
    <row r="278" spans="1:22" x14ac:dyDescent="0.2">
      <c r="A278" s="1">
        <v>3</v>
      </c>
      <c r="B278" s="52">
        <v>3405</v>
      </c>
      <c r="C278" s="56" t="s">
        <v>266</v>
      </c>
      <c r="D278" s="53">
        <v>11697.900570145375</v>
      </c>
      <c r="E278" s="53"/>
      <c r="F278" s="41">
        <v>0.73459999999999992</v>
      </c>
      <c r="G278" s="41">
        <v>0.73230000000000006</v>
      </c>
      <c r="H278" s="29">
        <v>-3.1309556221070789E-3</v>
      </c>
      <c r="I278" s="54">
        <v>-6.1440000000000428</v>
      </c>
      <c r="J278" s="54">
        <v>1.7280000000003159</v>
      </c>
      <c r="L278" s="43">
        <f t="shared" ref="L278:L296" si="13">G278*D278*1920</f>
        <v>16447435.368033521</v>
      </c>
      <c r="M278" s="44"/>
      <c r="N278" s="57">
        <v>12042406.549432294</v>
      </c>
      <c r="R278" s="50"/>
      <c r="S278" s="50"/>
      <c r="T278" s="50"/>
      <c r="U278" s="50"/>
      <c r="V278" s="50"/>
    </row>
    <row r="279" spans="1:22" x14ac:dyDescent="0.2">
      <c r="A279" s="1">
        <v>4</v>
      </c>
      <c r="B279" s="52">
        <v>5201</v>
      </c>
      <c r="C279" s="56" t="s">
        <v>267</v>
      </c>
      <c r="D279" s="53">
        <v>604.21620610769139</v>
      </c>
      <c r="E279" s="53"/>
      <c r="F279" s="41">
        <v>0.7589999999999999</v>
      </c>
      <c r="G279" s="41">
        <v>0.7571</v>
      </c>
      <c r="H279" s="29">
        <v>-2.5032938076414712E-3</v>
      </c>
      <c r="I279" s="54">
        <v>9.6000000000016072E-2</v>
      </c>
      <c r="J279" s="54">
        <v>-3.7439999999998275</v>
      </c>
      <c r="L279" s="43">
        <f t="shared" si="13"/>
        <v>878308.01211673557</v>
      </c>
      <c r="M279" s="44"/>
      <c r="N279" s="57">
        <v>648191.54496117402</v>
      </c>
      <c r="R279" s="50"/>
      <c r="S279" s="50"/>
      <c r="T279" s="50"/>
      <c r="U279" s="50"/>
      <c r="V279" s="50"/>
    </row>
    <row r="280" spans="1:22" x14ac:dyDescent="0.2">
      <c r="A280" s="1">
        <v>4</v>
      </c>
      <c r="B280" s="52">
        <v>3404</v>
      </c>
      <c r="C280" s="56" t="s">
        <v>268</v>
      </c>
      <c r="D280" s="53">
        <v>7288.3399494359537</v>
      </c>
      <c r="E280" s="53"/>
      <c r="F280" s="41">
        <v>1.0185999999999999</v>
      </c>
      <c r="G280" s="41">
        <v>1.0442</v>
      </c>
      <c r="H280" s="29">
        <v>2.5132534851757482E-2</v>
      </c>
      <c r="I280" s="54">
        <v>0.86400000000001143</v>
      </c>
      <c r="J280" s="54">
        <v>48.288000000000117</v>
      </c>
      <c r="L280" s="43">
        <f t="shared" si="13"/>
        <v>14612130.384385964</v>
      </c>
      <c r="M280" s="44"/>
      <c r="N280" s="57">
        <v>11439120.684837637</v>
      </c>
      <c r="R280" s="50"/>
      <c r="S280" s="50"/>
      <c r="T280" s="50"/>
      <c r="U280" s="50"/>
      <c r="V280" s="50"/>
    </row>
    <row r="281" spans="1:22" x14ac:dyDescent="0.2">
      <c r="A281" s="1">
        <v>4</v>
      </c>
      <c r="B281" s="52">
        <v>3603</v>
      </c>
      <c r="C281" s="56" t="s">
        <v>269</v>
      </c>
      <c r="D281" s="53">
        <v>1908.5298562307037</v>
      </c>
      <c r="E281" s="53"/>
      <c r="F281" s="41">
        <v>1.236</v>
      </c>
      <c r="G281" s="41">
        <v>1.1392</v>
      </c>
      <c r="H281" s="29">
        <v>-7.8317152103559828E-2</v>
      </c>
      <c r="I281" s="54">
        <v>-43.296000000000028</v>
      </c>
      <c r="J281" s="54">
        <v>-142.55999999999997</v>
      </c>
      <c r="L281" s="43">
        <f t="shared" si="13"/>
        <v>4174458.6474585943</v>
      </c>
      <c r="M281" s="44"/>
      <c r="N281" s="57">
        <v>3310240.9062431995</v>
      </c>
      <c r="R281" s="50"/>
      <c r="S281" s="50"/>
      <c r="T281" s="50"/>
      <c r="U281" s="50"/>
      <c r="V281" s="50"/>
    </row>
    <row r="282" spans="1:22" x14ac:dyDescent="0.2">
      <c r="A282" s="1">
        <v>4</v>
      </c>
      <c r="B282" s="52">
        <v>5106</v>
      </c>
      <c r="C282" s="56" t="s">
        <v>270</v>
      </c>
      <c r="D282" s="53">
        <v>53.387158456207665</v>
      </c>
      <c r="E282" s="53"/>
      <c r="F282" s="41">
        <v>1.7781</v>
      </c>
      <c r="G282" s="41">
        <v>1.7841</v>
      </c>
      <c r="H282" s="29">
        <v>3.3743883921040219E-3</v>
      </c>
      <c r="I282" s="54">
        <v>-28.12799999999994</v>
      </c>
      <c r="J282" s="54">
        <v>39.647999999999954</v>
      </c>
      <c r="L282" s="43">
        <f t="shared" si="13"/>
        <v>182876.21645130258</v>
      </c>
      <c r="M282" s="55"/>
      <c r="N282" s="57">
        <v>152211.1109829967</v>
      </c>
      <c r="R282" s="50"/>
      <c r="S282" s="50"/>
      <c r="T282" s="50"/>
      <c r="U282" s="50"/>
      <c r="V282" s="50"/>
    </row>
    <row r="283" spans="1:22" x14ac:dyDescent="0.2">
      <c r="A283" s="1">
        <v>4</v>
      </c>
      <c r="B283" s="52">
        <v>5103</v>
      </c>
      <c r="C283" s="56" t="s">
        <v>271</v>
      </c>
      <c r="D283" s="53">
        <v>914.39222791838552</v>
      </c>
      <c r="E283" s="53"/>
      <c r="F283" s="41">
        <v>1.7781</v>
      </c>
      <c r="G283" s="41">
        <v>1.7841</v>
      </c>
      <c r="H283" s="29">
        <v>3.3743883921040219E-3</v>
      </c>
      <c r="I283" s="54">
        <v>-28.12799999999994</v>
      </c>
      <c r="J283" s="54">
        <v>39.647999999999954</v>
      </c>
      <c r="L283" s="43">
        <f t="shared" si="13"/>
        <v>3132224.9737520479</v>
      </c>
      <c r="M283" s="44"/>
      <c r="N283" s="57">
        <v>2607006.2709900895</v>
      </c>
      <c r="R283" s="50"/>
      <c r="S283" s="50"/>
      <c r="T283" s="50"/>
      <c r="U283" s="50"/>
      <c r="V283" s="50"/>
    </row>
    <row r="284" spans="1:22" x14ac:dyDescent="0.2">
      <c r="A284" s="1">
        <v>5</v>
      </c>
      <c r="B284" s="52">
        <v>5208</v>
      </c>
      <c r="C284" s="56" t="s">
        <v>272</v>
      </c>
      <c r="D284" s="53">
        <v>2388.5732775988854</v>
      </c>
      <c r="E284" s="53"/>
      <c r="F284" s="41">
        <v>1.5689000000000002</v>
      </c>
      <c r="G284" s="41">
        <v>1.5238</v>
      </c>
      <c r="H284" s="29">
        <v>-2.8746255338135129E-2</v>
      </c>
      <c r="I284" s="54">
        <v>-30.144000000000144</v>
      </c>
      <c r="J284" s="54">
        <v>-56.448000000000121</v>
      </c>
      <c r="L284" s="43">
        <f t="shared" si="13"/>
        <v>6988239.2839779491</v>
      </c>
      <c r="M284" s="44"/>
      <c r="N284" s="57">
        <v>5730379.1431653826</v>
      </c>
      <c r="R284" s="50"/>
      <c r="S284" s="50"/>
      <c r="T284" s="50"/>
      <c r="U284" s="50"/>
      <c r="V284" s="50"/>
    </row>
    <row r="285" spans="1:22" x14ac:dyDescent="0.2">
      <c r="A285" s="1">
        <v>5</v>
      </c>
      <c r="B285" s="52">
        <v>5108</v>
      </c>
      <c r="C285" s="56" t="s">
        <v>273</v>
      </c>
      <c r="D285" s="53">
        <v>99.091908778760711</v>
      </c>
      <c r="E285" s="53"/>
      <c r="F285" s="41">
        <v>1.7094</v>
      </c>
      <c r="G285" s="41">
        <v>1.7202000000000002</v>
      </c>
      <c r="H285" s="29">
        <v>6.3180063180063861E-3</v>
      </c>
      <c r="I285" s="54">
        <v>-25.343999999999927</v>
      </c>
      <c r="J285" s="54">
        <v>46.080000000000197</v>
      </c>
      <c r="L285" s="43">
        <f t="shared" si="13"/>
        <v>327279.17084395041</v>
      </c>
      <c r="M285" s="55"/>
      <c r="N285" s="57">
        <v>271317.32452790067</v>
      </c>
      <c r="R285" s="50"/>
      <c r="S285" s="50"/>
      <c r="T285" s="50"/>
      <c r="U285" s="50"/>
      <c r="V285" s="50"/>
    </row>
    <row r="286" spans="1:22" x14ac:dyDescent="0.2">
      <c r="A286" s="1">
        <v>6</v>
      </c>
      <c r="B286" s="52">
        <v>3403</v>
      </c>
      <c r="C286" s="56" t="s">
        <v>274</v>
      </c>
      <c r="D286" s="53">
        <v>1751.2997603847359</v>
      </c>
      <c r="E286" s="53"/>
      <c r="F286" s="41">
        <v>0.44369999999999998</v>
      </c>
      <c r="G286" s="41">
        <v>0.43019999999999997</v>
      </c>
      <c r="H286" s="29">
        <v>-3.0425963488843855E-2</v>
      </c>
      <c r="I286" s="54">
        <v>-1.2479999999999958</v>
      </c>
      <c r="J286" s="54">
        <v>-24.672000000000025</v>
      </c>
      <c r="L286" s="43">
        <f t="shared" si="13"/>
        <v>1446545.5812816257</v>
      </c>
      <c r="M286" s="44"/>
      <c r="N286" s="57">
        <v>887668.56008395564</v>
      </c>
      <c r="R286" s="50"/>
      <c r="S286" s="50"/>
      <c r="T286" s="50"/>
      <c r="U286" s="50"/>
      <c r="V286" s="50"/>
    </row>
    <row r="287" spans="1:22" x14ac:dyDescent="0.2">
      <c r="A287" s="1">
        <v>6</v>
      </c>
      <c r="B287" s="52">
        <v>3605</v>
      </c>
      <c r="C287" s="56" t="s">
        <v>275</v>
      </c>
      <c r="D287" s="53">
        <v>0</v>
      </c>
      <c r="E287" s="53"/>
      <c r="F287" s="41">
        <v>1.1194</v>
      </c>
      <c r="G287" s="41">
        <v>1.0969</v>
      </c>
      <c r="H287" s="29">
        <v>-2.0100053600142886E-2</v>
      </c>
      <c r="I287" s="54">
        <v>-11.711999999999989</v>
      </c>
      <c r="J287" s="54">
        <v>-31.487999999999943</v>
      </c>
      <c r="L287" s="43">
        <f t="shared" si="13"/>
        <v>0</v>
      </c>
      <c r="M287" s="44"/>
      <c r="N287" s="57">
        <v>0</v>
      </c>
      <c r="R287" s="50"/>
      <c r="S287" s="50"/>
      <c r="T287" s="50"/>
      <c r="U287" s="50"/>
      <c r="V287" s="50"/>
    </row>
    <row r="288" spans="1:22" x14ac:dyDescent="0.2">
      <c r="A288" s="1">
        <v>6</v>
      </c>
      <c r="B288" s="52">
        <v>3402</v>
      </c>
      <c r="C288" s="56" t="s">
        <v>276</v>
      </c>
      <c r="D288" s="53">
        <v>11410.553364690446</v>
      </c>
      <c r="E288" s="53"/>
      <c r="F288" s="41">
        <v>1.1194</v>
      </c>
      <c r="G288" s="41">
        <v>1.0969</v>
      </c>
      <c r="H288" s="29">
        <v>-2.0100053600142886E-2</v>
      </c>
      <c r="I288" s="54">
        <v>-11.711999999999989</v>
      </c>
      <c r="J288" s="54">
        <v>-31.487999999999943</v>
      </c>
      <c r="L288" s="43">
        <f t="shared" si="13"/>
        <v>24031173.092599586</v>
      </c>
      <c r="M288" s="44"/>
      <c r="N288" s="57">
        <v>18949661.156267185</v>
      </c>
      <c r="R288" s="50"/>
      <c r="S288" s="50"/>
      <c r="T288" s="50"/>
      <c r="U288" s="50"/>
      <c r="V288" s="50"/>
    </row>
    <row r="289" spans="1:22" x14ac:dyDescent="0.2">
      <c r="A289" s="1">
        <v>6</v>
      </c>
      <c r="B289" s="52">
        <v>5109</v>
      </c>
      <c r="C289" s="56" t="s">
        <v>277</v>
      </c>
      <c r="D289" s="53">
        <v>1434.2874615968578</v>
      </c>
      <c r="E289" s="53"/>
      <c r="F289" s="41">
        <v>1.2809000000000001</v>
      </c>
      <c r="G289" s="41">
        <v>1.2</v>
      </c>
      <c r="H289" s="29">
        <v>-6.3158716527441761E-2</v>
      </c>
      <c r="I289" s="54">
        <v>-26.496000000000066</v>
      </c>
      <c r="J289" s="54">
        <v>-128.83200000000031</v>
      </c>
      <c r="L289" s="43">
        <f t="shared" si="13"/>
        <v>3304598.3115191604</v>
      </c>
      <c r="M289" s="44"/>
      <c r="N289" s="57">
        <v>2635295.9848317751</v>
      </c>
      <c r="R289" s="50"/>
      <c r="S289" s="50"/>
      <c r="T289" s="50"/>
      <c r="U289" s="50"/>
      <c r="V289" s="50"/>
    </row>
    <row r="290" spans="1:22" x14ac:dyDescent="0.2">
      <c r="A290" s="1">
        <v>6</v>
      </c>
      <c r="B290" s="52">
        <v>5209</v>
      </c>
      <c r="C290" s="56" t="s">
        <v>278</v>
      </c>
      <c r="D290" s="53">
        <v>1705.1487765606837</v>
      </c>
      <c r="E290" s="53"/>
      <c r="F290" s="41">
        <v>1.4042000000000001</v>
      </c>
      <c r="G290" s="41">
        <v>1.4333</v>
      </c>
      <c r="H290" s="29">
        <v>2.0723543654749932E-2</v>
      </c>
      <c r="I290" s="54">
        <v>1.823999999999959</v>
      </c>
      <c r="J290" s="54">
        <v>54.04799999999986</v>
      </c>
      <c r="L290" s="43">
        <f t="shared" si="13"/>
        <v>4692460.303573302</v>
      </c>
      <c r="M290" s="55"/>
      <c r="N290" s="57">
        <v>3821763.8669194765</v>
      </c>
      <c r="R290" s="50"/>
      <c r="S290" s="50"/>
      <c r="T290" s="50"/>
      <c r="U290" s="50"/>
      <c r="V290" s="50"/>
    </row>
    <row r="291" spans="1:22" x14ac:dyDescent="0.2">
      <c r="A291" s="1">
        <v>6</v>
      </c>
      <c r="B291" s="52">
        <v>1701</v>
      </c>
      <c r="C291" s="56" t="s">
        <v>279</v>
      </c>
      <c r="D291" s="53">
        <v>0</v>
      </c>
      <c r="E291" s="53"/>
      <c r="F291" s="41">
        <v>1.6467000000000001</v>
      </c>
      <c r="G291" s="41">
        <v>1.6678000000000002</v>
      </c>
      <c r="H291" s="29">
        <v>1.281350579947782E-2</v>
      </c>
      <c r="I291" s="54">
        <v>-2.7840000000000664</v>
      </c>
      <c r="J291" s="54">
        <v>43.296000000000291</v>
      </c>
      <c r="L291" s="43">
        <f t="shared" si="13"/>
        <v>0</v>
      </c>
      <c r="M291" s="44"/>
      <c r="N291" s="57">
        <v>0</v>
      </c>
      <c r="R291" s="50"/>
      <c r="S291" s="50"/>
      <c r="T291" s="50"/>
      <c r="U291" s="50"/>
      <c r="V291" s="50"/>
    </row>
    <row r="292" spans="1:22" x14ac:dyDescent="0.2">
      <c r="A292" s="1">
        <v>7</v>
      </c>
      <c r="B292" s="52">
        <v>1801</v>
      </c>
      <c r="C292" s="56" t="s">
        <v>280</v>
      </c>
      <c r="D292" s="53">
        <v>204.64913071447037</v>
      </c>
      <c r="E292" s="53"/>
      <c r="F292" s="41">
        <v>1.0355000000000001</v>
      </c>
      <c r="G292" s="41">
        <v>1.0430000000000001</v>
      </c>
      <c r="H292" s="29">
        <v>7.2428778367938929E-3</v>
      </c>
      <c r="I292" s="54">
        <v>-8.6400000000000077</v>
      </c>
      <c r="J292" s="54">
        <v>23.040000000000127</v>
      </c>
      <c r="L292" s="43">
        <f t="shared" si="13"/>
        <v>409822.16320356989</v>
      </c>
      <c r="M292" s="44"/>
      <c r="N292" s="57">
        <v>320304.90062891622</v>
      </c>
      <c r="R292" s="50"/>
      <c r="S292" s="50"/>
      <c r="T292" s="50"/>
      <c r="U292" s="50"/>
      <c r="V292" s="50"/>
    </row>
    <row r="293" spans="1:22" x14ac:dyDescent="0.2">
      <c r="A293" s="1">
        <v>7</v>
      </c>
      <c r="B293" s="52">
        <v>1802</v>
      </c>
      <c r="C293" s="56" t="s">
        <v>281</v>
      </c>
      <c r="D293" s="53">
        <v>13.198413986232662</v>
      </c>
      <c r="E293" s="53"/>
      <c r="F293" s="41">
        <v>1.5832999999999999</v>
      </c>
      <c r="G293" s="41">
        <v>1.5863999999999998</v>
      </c>
      <c r="H293" s="29">
        <v>1.9579359565464749E-3</v>
      </c>
      <c r="I293" s="54">
        <v>-22.367999999999935</v>
      </c>
      <c r="J293" s="54">
        <v>28.319999999999705</v>
      </c>
      <c r="L293" s="43">
        <f t="shared" si="13"/>
        <v>40200.890779698224</v>
      </c>
      <c r="M293" s="44"/>
      <c r="N293" s="57">
        <v>33049.977411479944</v>
      </c>
      <c r="R293" s="50"/>
      <c r="S293" s="50"/>
      <c r="T293" s="50"/>
      <c r="U293" s="50"/>
      <c r="V293" s="50"/>
    </row>
    <row r="294" spans="1:22" x14ac:dyDescent="0.2">
      <c r="A294" s="1">
        <v>7</v>
      </c>
      <c r="B294" s="52">
        <v>3604</v>
      </c>
      <c r="C294" s="56" t="s">
        <v>282</v>
      </c>
      <c r="D294" s="53">
        <v>73.705857134356364</v>
      </c>
      <c r="E294" s="53"/>
      <c r="F294" s="41">
        <v>1.6253000000000002</v>
      </c>
      <c r="G294" s="41">
        <v>1.6071</v>
      </c>
      <c r="H294" s="29">
        <v>-1.1197932689349765E-2</v>
      </c>
      <c r="I294" s="54">
        <v>-28.992000000000058</v>
      </c>
      <c r="J294" s="54">
        <v>-5.952000000000357</v>
      </c>
      <c r="L294" s="43">
        <f t="shared" si="13"/>
        <v>227429.15136119828</v>
      </c>
      <c r="M294" s="44"/>
      <c r="N294" s="57">
        <v>187540.67360205026</v>
      </c>
      <c r="R294" s="50"/>
      <c r="S294" s="50"/>
      <c r="T294" s="50"/>
      <c r="U294" s="50"/>
      <c r="V294" s="50"/>
    </row>
    <row r="295" spans="1:22" x14ac:dyDescent="0.2">
      <c r="A295" s="1">
        <v>8</v>
      </c>
      <c r="B295" s="52">
        <v>5101</v>
      </c>
      <c r="C295" s="56" t="s">
        <v>283</v>
      </c>
      <c r="D295" s="53">
        <v>159.02288505491009</v>
      </c>
      <c r="E295" s="53"/>
      <c r="F295" s="41">
        <v>2.0714000000000001</v>
      </c>
      <c r="G295" s="41">
        <v>2.0459000000000001</v>
      </c>
      <c r="H295" s="29">
        <v>-1.2310514627787983E-2</v>
      </c>
      <c r="I295" s="54">
        <v>-30.144000000000037</v>
      </c>
      <c r="J295" s="54">
        <v>-18.816000000000113</v>
      </c>
      <c r="L295" s="43">
        <f t="shared" si="13"/>
        <v>624662.24742497387</v>
      </c>
      <c r="M295" s="44"/>
      <c r="N295" s="57">
        <v>524404.24677100789</v>
      </c>
      <c r="R295" s="50"/>
      <c r="S295" s="50"/>
      <c r="T295" s="50"/>
      <c r="U295" s="50"/>
      <c r="V295" s="50"/>
    </row>
    <row r="296" spans="1:22" x14ac:dyDescent="0.2">
      <c r="A296" s="1">
        <v>8</v>
      </c>
      <c r="B296" s="52">
        <v>5204</v>
      </c>
      <c r="C296" s="56" t="s">
        <v>284</v>
      </c>
      <c r="D296" s="53">
        <v>335.73173282607081</v>
      </c>
      <c r="E296" s="53"/>
      <c r="F296" s="41">
        <v>2.0914999999999999</v>
      </c>
      <c r="G296" s="41">
        <v>2.0987999999999998</v>
      </c>
      <c r="H296" s="29">
        <v>3.4903179536216467E-3</v>
      </c>
      <c r="I296" s="54">
        <v>-32.447999999999894</v>
      </c>
      <c r="J296" s="54">
        <v>46.463999999999629</v>
      </c>
      <c r="L296" s="43">
        <f t="shared" si="13"/>
        <v>1352896.8208422861</v>
      </c>
      <c r="M296" s="44"/>
      <c r="N296" s="57">
        <v>1137633.5838816431</v>
      </c>
      <c r="R296" s="50"/>
      <c r="S296" s="50"/>
      <c r="T296" s="50"/>
      <c r="U296" s="50"/>
      <c r="V296" s="50"/>
    </row>
    <row r="297" spans="1:22" x14ac:dyDescent="0.2">
      <c r="L297" s="57"/>
      <c r="M297" s="44"/>
      <c r="N297" s="57"/>
      <c r="R297" s="50"/>
      <c r="S297" s="50"/>
      <c r="T297" s="50"/>
      <c r="U297" s="50"/>
      <c r="V297" s="50"/>
    </row>
    <row r="298" spans="1:22" ht="15" x14ac:dyDescent="0.25">
      <c r="A298" s="32">
        <v>7</v>
      </c>
      <c r="B298" s="45" t="s">
        <v>285</v>
      </c>
      <c r="C298" s="46"/>
      <c r="D298" s="34">
        <f>SUM(D300:D316)</f>
        <v>20801.03934097079</v>
      </c>
      <c r="E298" s="34"/>
      <c r="F298" s="35">
        <f t="array" ref="F298">SUM($D300:$D316*F300:F316)/$D298</f>
        <v>1.5605820921344287</v>
      </c>
      <c r="G298" s="35">
        <f t="array" ref="G298">SUM($D300:$D316*G300:G316)/$D298</f>
        <v>1.5336564638243875</v>
      </c>
      <c r="H298" s="47">
        <f>G298/F298-1</f>
        <v>-1.7253580215837672E-2</v>
      </c>
      <c r="I298" s="37">
        <f t="array" ref="I298">SUM($D300:$D316*I300:I316)/$D298</f>
        <v>-25.371490587037119</v>
      </c>
      <c r="J298" s="37">
        <f t="array" ref="J298">SUM($D300:$D316*J300:J316)/$D298</f>
        <v>-26.325715768241125</v>
      </c>
      <c r="K298" s="48"/>
      <c r="L298" s="39">
        <f t="shared" ref="L298" si="14">G298*D298*1920</f>
        <v>61251165.003926836</v>
      </c>
      <c r="M298" s="40"/>
      <c r="N298" s="39">
        <f>SUM(N300:N316)</f>
        <v>50249414.852536768</v>
      </c>
      <c r="R298" s="50"/>
      <c r="S298" s="50"/>
      <c r="T298" s="50"/>
      <c r="U298" s="50"/>
      <c r="V298" s="50"/>
    </row>
    <row r="299" spans="1:22" x14ac:dyDescent="0.2">
      <c r="B299" s="52"/>
      <c r="D299" s="53"/>
      <c r="E299" s="53"/>
      <c r="F299" s="41"/>
      <c r="G299" s="41"/>
      <c r="H299" s="29"/>
      <c r="I299" s="54"/>
      <c r="J299" s="54"/>
      <c r="L299" s="43"/>
      <c r="M299" s="44"/>
      <c r="N299" s="43"/>
      <c r="R299" s="50"/>
      <c r="S299" s="50"/>
      <c r="T299" s="50"/>
      <c r="U299" s="50"/>
      <c r="V299" s="50"/>
    </row>
    <row r="300" spans="1:22" x14ac:dyDescent="0.2">
      <c r="A300" s="1">
        <v>2</v>
      </c>
      <c r="B300" s="52">
        <v>2907</v>
      </c>
      <c r="C300" s="56" t="s">
        <v>286</v>
      </c>
      <c r="D300" s="53">
        <v>4393.4669921498344</v>
      </c>
      <c r="E300" s="53"/>
      <c r="F300" s="41">
        <v>1.0946</v>
      </c>
      <c r="G300" s="41">
        <v>1.0423</v>
      </c>
      <c r="H300" s="29">
        <v>-4.7780010962908848E-2</v>
      </c>
      <c r="I300" s="54">
        <v>-18.336000000000059</v>
      </c>
      <c r="J300" s="54">
        <v>-82.07999999999997</v>
      </c>
      <c r="L300" s="43">
        <f t="shared" ref="L300:L316" si="15">G300*D300*1920</f>
        <v>8792276.4401621222</v>
      </c>
      <c r="M300" s="44"/>
      <c r="N300" s="57">
        <v>6885610.1792297196</v>
      </c>
      <c r="R300" s="50"/>
      <c r="S300" s="50"/>
      <c r="T300" s="50"/>
      <c r="U300" s="50"/>
      <c r="V300" s="50"/>
    </row>
    <row r="301" spans="1:22" x14ac:dyDescent="0.2">
      <c r="A301" s="1">
        <v>4</v>
      </c>
      <c r="B301" s="52">
        <v>2909</v>
      </c>
      <c r="C301" s="56" t="s">
        <v>287</v>
      </c>
      <c r="D301" s="53">
        <v>94.74706338309332</v>
      </c>
      <c r="E301" s="53"/>
      <c r="F301" s="41">
        <v>0.96910000000000007</v>
      </c>
      <c r="G301" s="41">
        <v>0.9847999999999999</v>
      </c>
      <c r="H301" s="29">
        <v>1.6200598493447238E-2</v>
      </c>
      <c r="I301" s="54">
        <v>8.2559999999998901</v>
      </c>
      <c r="J301" s="54">
        <v>21.887999999999774</v>
      </c>
      <c r="L301" s="43">
        <f t="shared" si="15"/>
        <v>179149.26339776695</v>
      </c>
      <c r="M301" s="44"/>
      <c r="N301" s="57">
        <v>139154.66332155588</v>
      </c>
      <c r="R301" s="50"/>
      <c r="S301" s="50"/>
      <c r="T301" s="50"/>
      <c r="U301" s="50"/>
      <c r="V301" s="50"/>
    </row>
    <row r="302" spans="1:22" x14ac:dyDescent="0.2">
      <c r="A302" s="1">
        <v>4</v>
      </c>
      <c r="B302" s="52">
        <v>2401</v>
      </c>
      <c r="C302" s="56" t="s">
        <v>288</v>
      </c>
      <c r="D302" s="53">
        <v>4094.2265161519272</v>
      </c>
      <c r="E302" s="53"/>
      <c r="F302" s="41">
        <v>1.0637000000000001</v>
      </c>
      <c r="G302" s="41">
        <v>1.0947</v>
      </c>
      <c r="H302" s="29">
        <v>2.9143555513772679E-2</v>
      </c>
      <c r="I302" s="54">
        <v>4.5119999999999827</v>
      </c>
      <c r="J302" s="54">
        <v>55.007999999999853</v>
      </c>
      <c r="L302" s="43">
        <f t="shared" si="15"/>
        <v>8605343.5530845076</v>
      </c>
      <c r="M302" s="44"/>
      <c r="N302" s="57">
        <v>6774300.6428625528</v>
      </c>
      <c r="R302" s="50"/>
      <c r="S302" s="50"/>
      <c r="T302" s="50"/>
      <c r="U302" s="50"/>
      <c r="V302" s="50"/>
    </row>
    <row r="303" spans="1:22" x14ac:dyDescent="0.2">
      <c r="A303" s="1">
        <v>4</v>
      </c>
      <c r="B303" s="52">
        <v>5002</v>
      </c>
      <c r="C303" s="56" t="s">
        <v>289</v>
      </c>
      <c r="D303" s="53">
        <v>1.5629446117275153E-2</v>
      </c>
      <c r="E303" s="53"/>
      <c r="F303" s="41">
        <v>1.3372000000000002</v>
      </c>
      <c r="G303" s="41">
        <v>1.3089</v>
      </c>
      <c r="H303" s="29">
        <v>-2.116362548609052E-2</v>
      </c>
      <c r="I303" s="54">
        <v>-21.023999999999976</v>
      </c>
      <c r="J303" s="54">
        <v>-33.312000000000438</v>
      </c>
      <c r="L303" s="43">
        <f t="shared" si="15"/>
        <v>39.278173483970782</v>
      </c>
      <c r="M303" s="44"/>
      <c r="N303" s="57">
        <v>31.674280400254041</v>
      </c>
      <c r="R303" s="50"/>
      <c r="S303" s="50"/>
      <c r="T303" s="50"/>
      <c r="U303" s="50"/>
      <c r="V303" s="50"/>
    </row>
    <row r="304" spans="1:22" x14ac:dyDescent="0.2">
      <c r="A304" s="1">
        <v>4</v>
      </c>
      <c r="B304" s="52">
        <v>2903</v>
      </c>
      <c r="C304" s="56" t="s">
        <v>290</v>
      </c>
      <c r="D304" s="53">
        <v>5929.9281261422084</v>
      </c>
      <c r="E304" s="53"/>
      <c r="F304" s="41">
        <v>1.548</v>
      </c>
      <c r="G304" s="41">
        <v>1.4641999999999999</v>
      </c>
      <c r="H304" s="29">
        <v>-5.4134366925064681E-2</v>
      </c>
      <c r="I304" s="54">
        <v>-54.816000000000088</v>
      </c>
      <c r="J304" s="54">
        <v>-106.0800000000001</v>
      </c>
      <c r="L304" s="43">
        <f t="shared" si="15"/>
        <v>16670593.463611048</v>
      </c>
      <c r="M304" s="44"/>
      <c r="N304" s="57">
        <v>13630629.567177499</v>
      </c>
      <c r="R304" s="50"/>
      <c r="S304" s="50"/>
      <c r="T304" s="50"/>
      <c r="U304" s="50"/>
      <c r="V304" s="50"/>
    </row>
    <row r="305" spans="1:22" x14ac:dyDescent="0.2">
      <c r="A305" s="1">
        <v>4</v>
      </c>
      <c r="B305" s="52">
        <v>2904</v>
      </c>
      <c r="C305" s="56" t="s">
        <v>291</v>
      </c>
      <c r="D305" s="53">
        <v>449.77287840631993</v>
      </c>
      <c r="E305" s="53"/>
      <c r="F305" s="41">
        <v>1.6417000000000002</v>
      </c>
      <c r="G305" s="41">
        <v>1.6446000000000001</v>
      </c>
      <c r="H305" s="29">
        <v>1.7664615946884066E-3</v>
      </c>
      <c r="I305" s="54">
        <v>-18.14400000000008</v>
      </c>
      <c r="J305" s="54">
        <v>23.711999999999893</v>
      </c>
      <c r="L305" s="43">
        <f t="shared" si="15"/>
        <v>1420217.2335879048</v>
      </c>
      <c r="M305" s="44"/>
      <c r="N305" s="57">
        <v>1172320.845707441</v>
      </c>
      <c r="R305" s="50"/>
      <c r="S305" s="50"/>
      <c r="T305" s="50"/>
      <c r="U305" s="50"/>
      <c r="V305" s="50"/>
    </row>
    <row r="306" spans="1:22" x14ac:dyDescent="0.2">
      <c r="A306" s="1">
        <v>5</v>
      </c>
      <c r="B306" s="52">
        <v>1004</v>
      </c>
      <c r="C306" s="56" t="s">
        <v>292</v>
      </c>
      <c r="D306" s="53">
        <v>84.946455667266548</v>
      </c>
      <c r="E306" s="53"/>
      <c r="F306" s="41">
        <v>0.99299999999999988</v>
      </c>
      <c r="G306" s="41">
        <v>0.95259999999999989</v>
      </c>
      <c r="H306" s="29">
        <v>-4.0684793554884191E-2</v>
      </c>
      <c r="I306" s="54">
        <v>-13.920000000000012</v>
      </c>
      <c r="J306" s="54">
        <v>-63.647999999999968</v>
      </c>
      <c r="L306" s="43">
        <f t="shared" si="15"/>
        <v>155366.38784378514</v>
      </c>
      <c r="M306" s="44"/>
      <c r="N306" s="57">
        <v>119669.79409173214</v>
      </c>
      <c r="R306" s="50"/>
      <c r="S306" s="50"/>
      <c r="T306" s="50"/>
      <c r="U306" s="50"/>
      <c r="V306" s="50"/>
    </row>
    <row r="307" spans="1:22" x14ac:dyDescent="0.2">
      <c r="A307" s="1">
        <v>5</v>
      </c>
      <c r="B307" s="52">
        <v>2905</v>
      </c>
      <c r="C307" s="56" t="s">
        <v>293</v>
      </c>
      <c r="D307" s="53">
        <v>483.92566358157734</v>
      </c>
      <c r="E307" s="53"/>
      <c r="F307" s="41">
        <v>1.0660000000000001</v>
      </c>
      <c r="G307" s="41">
        <v>1.0712999999999999</v>
      </c>
      <c r="H307" s="29">
        <v>4.971857410881686E-3</v>
      </c>
      <c r="I307" s="54">
        <v>2.591999999999981</v>
      </c>
      <c r="J307" s="54">
        <v>7.5839999999997509</v>
      </c>
      <c r="L307" s="43">
        <f t="shared" si="15"/>
        <v>995384.76171829202</v>
      </c>
      <c r="M307" s="44"/>
      <c r="N307" s="57">
        <v>782524.05791370687</v>
      </c>
      <c r="R307" s="50"/>
      <c r="S307" s="50"/>
      <c r="T307" s="50"/>
      <c r="U307" s="50"/>
      <c r="V307" s="50"/>
    </row>
    <row r="308" spans="1:22" x14ac:dyDescent="0.2">
      <c r="A308" s="1">
        <v>6</v>
      </c>
      <c r="B308" s="52">
        <v>1003</v>
      </c>
      <c r="C308" s="56" t="s">
        <v>294</v>
      </c>
      <c r="D308" s="53">
        <v>265.3912505298581</v>
      </c>
      <c r="E308" s="53"/>
      <c r="F308" s="41">
        <v>1.5057</v>
      </c>
      <c r="G308" s="41">
        <v>1.4355</v>
      </c>
      <c r="H308" s="29">
        <v>-4.6622833233711969E-2</v>
      </c>
      <c r="I308" s="54">
        <v>-32.447999999999993</v>
      </c>
      <c r="J308" s="54">
        <v>-102.33600000000008</v>
      </c>
      <c r="L308" s="43">
        <f t="shared" si="15"/>
        <v>731460.74906037375</v>
      </c>
      <c r="M308" s="44"/>
      <c r="N308" s="57">
        <v>595890.06606890459</v>
      </c>
      <c r="R308" s="50"/>
      <c r="S308" s="50"/>
      <c r="T308" s="50"/>
      <c r="U308" s="50"/>
      <c r="V308" s="50"/>
    </row>
    <row r="309" spans="1:22" x14ac:dyDescent="0.2">
      <c r="A309" s="1">
        <v>7</v>
      </c>
      <c r="B309" s="52">
        <v>1002</v>
      </c>
      <c r="C309" s="56" t="s">
        <v>295</v>
      </c>
      <c r="D309" s="53">
        <v>2114.9887215776853</v>
      </c>
      <c r="E309" s="53"/>
      <c r="F309" s="41">
        <v>1.8482000000000003</v>
      </c>
      <c r="G309" s="41">
        <v>1.7345999999999999</v>
      </c>
      <c r="H309" s="29">
        <v>-6.1465209392922993E-2</v>
      </c>
      <c r="I309" s="54">
        <v>-59.712000000000089</v>
      </c>
      <c r="J309" s="54">
        <v>-158.4000000000006</v>
      </c>
      <c r="L309" s="43">
        <f t="shared" si="15"/>
        <v>7043826.1179814134</v>
      </c>
      <c r="M309" s="44"/>
      <c r="N309" s="57">
        <v>5840065.2283757767</v>
      </c>
      <c r="R309" s="50"/>
      <c r="S309" s="50"/>
      <c r="T309" s="50"/>
      <c r="U309" s="50"/>
      <c r="V309" s="50"/>
    </row>
    <row r="310" spans="1:22" x14ac:dyDescent="0.2">
      <c r="A310" s="1">
        <v>7</v>
      </c>
      <c r="B310" s="52">
        <v>5004</v>
      </c>
      <c r="C310" s="56" t="s">
        <v>296</v>
      </c>
      <c r="D310" s="53">
        <v>638.85028226899374</v>
      </c>
      <c r="E310" s="53"/>
      <c r="F310" s="41">
        <v>1.9861</v>
      </c>
      <c r="G310" s="41">
        <v>2.1154000000000002</v>
      </c>
      <c r="H310" s="29">
        <v>6.5102462111676251E-2</v>
      </c>
      <c r="I310" s="54">
        <v>45.695999999999927</v>
      </c>
      <c r="J310" s="54">
        <v>202.56000000000046</v>
      </c>
      <c r="L310" s="43">
        <f t="shared" si="15"/>
        <v>2594733.8632547129</v>
      </c>
      <c r="M310" s="44"/>
      <c r="N310" s="57">
        <v>2188085.3175975103</v>
      </c>
      <c r="R310" s="50"/>
      <c r="S310" s="50"/>
      <c r="T310" s="50"/>
      <c r="U310" s="50"/>
      <c r="V310" s="50"/>
    </row>
    <row r="311" spans="1:22" s="50" customFormat="1" x14ac:dyDescent="0.2">
      <c r="A311" s="1">
        <v>8</v>
      </c>
      <c r="B311" s="52">
        <v>1005</v>
      </c>
      <c r="C311" s="56" t="s">
        <v>297</v>
      </c>
      <c r="D311" s="53">
        <v>0</v>
      </c>
      <c r="E311" s="53"/>
      <c r="F311" s="41">
        <v>16.935700000000001</v>
      </c>
      <c r="G311" s="41">
        <v>16.628499999999999</v>
      </c>
      <c r="H311" s="29">
        <v>-1.8139197080723091E-2</v>
      </c>
      <c r="I311" s="54">
        <v>-336.6720000000002</v>
      </c>
      <c r="J311" s="54">
        <v>-253.15200000000306</v>
      </c>
      <c r="K311" s="6"/>
      <c r="L311" s="43">
        <f t="shared" si="15"/>
        <v>0</v>
      </c>
      <c r="M311" s="44"/>
      <c r="N311" s="57">
        <v>0</v>
      </c>
    </row>
    <row r="312" spans="1:22" s="50" customFormat="1" x14ac:dyDescent="0.2">
      <c r="A312" s="1">
        <v>9</v>
      </c>
      <c r="B312" s="52">
        <v>6902</v>
      </c>
      <c r="C312" s="56" t="s">
        <v>298</v>
      </c>
      <c r="D312" s="53">
        <v>340.03820221960558</v>
      </c>
      <c r="E312" s="53"/>
      <c r="F312" s="41">
        <v>1.9706999999999999</v>
      </c>
      <c r="G312" s="41">
        <v>1.8815</v>
      </c>
      <c r="H312" s="29">
        <v>-4.5263104480641414E-2</v>
      </c>
      <c r="I312" s="54">
        <v>-45.024000000000001</v>
      </c>
      <c r="J312" s="54">
        <v>-126.2399999999999</v>
      </c>
      <c r="K312" s="6"/>
      <c r="L312" s="43">
        <f t="shared" si="15"/>
        <v>1228381.2047542809</v>
      </c>
      <c r="M312" s="44"/>
      <c r="N312" s="57">
        <v>1025442.0531806318</v>
      </c>
    </row>
    <row r="313" spans="1:22" s="50" customFormat="1" x14ac:dyDescent="0.2">
      <c r="A313" s="1">
        <v>9</v>
      </c>
      <c r="B313" s="52">
        <v>5005</v>
      </c>
      <c r="C313" s="56" t="s">
        <v>299</v>
      </c>
      <c r="D313" s="53">
        <v>1147.2946958748514</v>
      </c>
      <c r="E313" s="53"/>
      <c r="F313" s="41">
        <v>1.9033000000000002</v>
      </c>
      <c r="G313" s="41">
        <v>2.0669</v>
      </c>
      <c r="H313" s="29">
        <v>8.5955971207901882E-2</v>
      </c>
      <c r="I313" s="54">
        <v>8.2560000000001033</v>
      </c>
      <c r="J313" s="54">
        <v>305.85599999999943</v>
      </c>
      <c r="K313" s="6"/>
      <c r="L313" s="43">
        <f t="shared" si="15"/>
        <v>4552979.3412551619</v>
      </c>
      <c r="M313" s="44"/>
      <c r="N313" s="57">
        <v>3824286.7716843602</v>
      </c>
    </row>
    <row r="314" spans="1:22" s="50" customFormat="1" x14ac:dyDescent="0.2">
      <c r="A314" s="1">
        <v>9</v>
      </c>
      <c r="B314" s="52">
        <v>5006</v>
      </c>
      <c r="C314" s="56" t="s">
        <v>300</v>
      </c>
      <c r="D314" s="53">
        <v>42.786870268629933</v>
      </c>
      <c r="E314" s="53"/>
      <c r="F314" s="41">
        <v>2.6328</v>
      </c>
      <c r="G314" s="41">
        <v>2.5720000000000001</v>
      </c>
      <c r="H314" s="29">
        <v>-2.3093284715891782E-2</v>
      </c>
      <c r="I314" s="54">
        <v>-42.33599999999997</v>
      </c>
      <c r="J314" s="54">
        <v>-74.399999999999963</v>
      </c>
      <c r="K314" s="6"/>
      <c r="L314" s="43">
        <f t="shared" si="15"/>
        <v>211291.83423535907</v>
      </c>
      <c r="M314" s="44"/>
      <c r="N314" s="57">
        <v>179933.15217620067</v>
      </c>
    </row>
    <row r="315" spans="1:22" x14ac:dyDescent="0.2">
      <c r="A315" s="1">
        <v>9</v>
      </c>
      <c r="B315" s="52">
        <v>5003</v>
      </c>
      <c r="C315" s="56" t="s">
        <v>301</v>
      </c>
      <c r="D315" s="53">
        <v>641.70726420902406</v>
      </c>
      <c r="E315" s="53"/>
      <c r="F315" s="41">
        <v>4.4333999999999998</v>
      </c>
      <c r="G315" s="41">
        <v>4.5418000000000003</v>
      </c>
      <c r="H315" s="29">
        <v>2.4450760138945427E-2</v>
      </c>
      <c r="I315" s="54">
        <v>9.1200000000001147</v>
      </c>
      <c r="J315" s="54">
        <v>199.00800000000083</v>
      </c>
      <c r="L315" s="43">
        <f t="shared" si="15"/>
        <v>5595851.6209623273</v>
      </c>
      <c r="M315" s="44"/>
      <c r="N315" s="57">
        <v>4882786.5089732613</v>
      </c>
      <c r="R315" s="50"/>
      <c r="S315" s="50"/>
      <c r="T315" s="50"/>
      <c r="U315" s="50"/>
      <c r="V315" s="50"/>
    </row>
    <row r="316" spans="1:22" x14ac:dyDescent="0.2">
      <c r="A316" s="1">
        <v>9</v>
      </c>
      <c r="B316" s="52">
        <v>5001</v>
      </c>
      <c r="C316" s="56" t="s">
        <v>302</v>
      </c>
      <c r="D316" s="53">
        <v>78.952729093795099</v>
      </c>
      <c r="E316" s="53"/>
      <c r="F316" s="41">
        <v>16.452099999999998</v>
      </c>
      <c r="G316" s="41">
        <v>16.322199999999999</v>
      </c>
      <c r="H316" s="29">
        <v>-7.8956485798165055E-3</v>
      </c>
      <c r="I316" s="54">
        <v>-326.78399999999937</v>
      </c>
      <c r="J316" s="54">
        <v>77.376000000000829</v>
      </c>
      <c r="L316" s="43">
        <f t="shared" si="15"/>
        <v>2474269.890844305</v>
      </c>
      <c r="M316" s="44"/>
      <c r="N316" s="57">
        <v>2208684.3298955145</v>
      </c>
      <c r="R316" s="50"/>
      <c r="S316" s="50"/>
      <c r="T316" s="50"/>
      <c r="U316" s="50"/>
      <c r="V316" s="50"/>
    </row>
    <row r="317" spans="1:22" x14ac:dyDescent="0.2">
      <c r="A317" s="2"/>
      <c r="F317" s="2"/>
      <c r="G317" s="2"/>
      <c r="H317" s="2"/>
      <c r="I317" s="2"/>
      <c r="J317" s="2"/>
      <c r="L317" s="57"/>
      <c r="M317" s="44"/>
      <c r="N317" s="57"/>
      <c r="R317" s="50"/>
      <c r="S317" s="50"/>
      <c r="T317" s="50"/>
      <c r="U317" s="50"/>
      <c r="V317" s="50"/>
    </row>
    <row r="318" spans="1:22" ht="15" x14ac:dyDescent="0.25">
      <c r="A318" s="32">
        <v>5</v>
      </c>
      <c r="B318" s="45" t="s">
        <v>303</v>
      </c>
      <c r="C318" s="46"/>
      <c r="D318" s="34">
        <f>SUM(D320:D341)</f>
        <v>43571.665588773983</v>
      </c>
      <c r="E318" s="34"/>
      <c r="F318" s="35">
        <f t="array" ref="F318">SUM($D320:$D341*F320:F341)/$D318</f>
        <v>0.76731599482642754</v>
      </c>
      <c r="G318" s="35">
        <f t="array" ref="G318">SUM($D320:$D341*G320:G341)/$D318</f>
        <v>0.75703858629804854</v>
      </c>
      <c r="H318" s="47">
        <f>G318/F318-1</f>
        <v>-1.3393971450710862E-2</v>
      </c>
      <c r="I318" s="37">
        <f t="array" ref="I318">SUM($D320:$D341*I320:I341)/$D318</f>
        <v>-3.956917088310147</v>
      </c>
      <c r="J318" s="37">
        <f t="array" ref="J318">SUM($D320:$D341*J320:J341)/$D318</f>
        <v>-15.775707286177537</v>
      </c>
      <c r="K318" s="48"/>
      <c r="L318" s="39">
        <f>G318*D318*1920</f>
        <v>63332029.670355432</v>
      </c>
      <c r="M318" s="49"/>
      <c r="N318" s="39">
        <f>SUM(N320:N341)</f>
        <v>46746410.953605466</v>
      </c>
      <c r="R318" s="50"/>
      <c r="S318" s="50"/>
      <c r="T318" s="50"/>
      <c r="U318" s="50"/>
      <c r="V318" s="50"/>
    </row>
    <row r="319" spans="1:22" x14ac:dyDescent="0.2">
      <c r="A319" s="51"/>
      <c r="B319" s="52"/>
      <c r="D319" s="53"/>
      <c r="E319" s="53"/>
      <c r="F319" s="41"/>
      <c r="G319" s="41"/>
      <c r="H319" s="29"/>
      <c r="I319" s="54"/>
      <c r="J319" s="54"/>
      <c r="L319" s="43"/>
      <c r="M319" s="55"/>
      <c r="N319" s="43"/>
      <c r="R319" s="50"/>
      <c r="S319" s="50"/>
      <c r="T319" s="50"/>
      <c r="U319" s="50"/>
      <c r="V319" s="50"/>
    </row>
    <row r="320" spans="1:22" x14ac:dyDescent="0.2">
      <c r="A320" s="1">
        <v>1</v>
      </c>
      <c r="B320" s="52">
        <v>6604</v>
      </c>
      <c r="C320" s="56" t="s">
        <v>304</v>
      </c>
      <c r="D320" s="53">
        <v>888.61840676501538</v>
      </c>
      <c r="E320" s="53"/>
      <c r="F320" s="41">
        <v>0.29669999999999996</v>
      </c>
      <c r="G320" s="41">
        <v>0.29809999999999998</v>
      </c>
      <c r="H320" s="29">
        <v>4.7185709470847215E-3</v>
      </c>
      <c r="I320" s="54">
        <v>5.8559999999999945</v>
      </c>
      <c r="J320" s="54">
        <v>-3.1679999999999708</v>
      </c>
      <c r="L320" s="43">
        <f t="shared" ref="L320:L341" si="16">G320*D320*1920</f>
        <v>508602.52234877006</v>
      </c>
      <c r="M320" s="44"/>
      <c r="N320" s="57">
        <v>247638.75580782365</v>
      </c>
      <c r="R320" s="50"/>
      <c r="S320" s="50"/>
      <c r="T320" s="50"/>
      <c r="U320" s="50"/>
      <c r="V320" s="50"/>
    </row>
    <row r="321" spans="1:22" s="50" customFormat="1" x14ac:dyDescent="0.2">
      <c r="A321" s="1">
        <v>1</v>
      </c>
      <c r="B321" s="52">
        <v>3509</v>
      </c>
      <c r="C321" s="56" t="s">
        <v>305</v>
      </c>
      <c r="D321" s="53">
        <v>79.189231265675204</v>
      </c>
      <c r="E321" s="53"/>
      <c r="F321" s="41">
        <v>0.95150000000000001</v>
      </c>
      <c r="G321" s="41">
        <v>0.9536</v>
      </c>
      <c r="H321" s="29">
        <v>2.2070415133998988E-3</v>
      </c>
      <c r="I321" s="54">
        <v>-10.175999999999998</v>
      </c>
      <c r="J321" s="54">
        <v>14.207999999999981</v>
      </c>
      <c r="K321" s="6"/>
      <c r="L321" s="43">
        <f t="shared" si="16"/>
        <v>144988.51379509992</v>
      </c>
      <c r="M321" s="44"/>
      <c r="N321" s="57">
        <v>111905.10283274318</v>
      </c>
    </row>
    <row r="322" spans="1:22" s="50" customFormat="1" x14ac:dyDescent="0.2">
      <c r="A322" s="1">
        <v>3</v>
      </c>
      <c r="B322" s="52">
        <v>3602</v>
      </c>
      <c r="C322" s="58" t="s">
        <v>306</v>
      </c>
      <c r="D322" s="53">
        <v>10744.286233884131</v>
      </c>
      <c r="E322" s="53"/>
      <c r="F322" s="41">
        <v>0.32319999999999999</v>
      </c>
      <c r="G322" s="41">
        <v>0.34210000000000002</v>
      </c>
      <c r="H322" s="29">
        <v>5.8477722772277252E-2</v>
      </c>
      <c r="I322" s="54">
        <v>10.847999999999978</v>
      </c>
      <c r="J322" s="54">
        <v>25.440000000000076</v>
      </c>
      <c r="K322" s="6"/>
      <c r="L322" s="43">
        <f t="shared" si="16"/>
        <v>7057191.0155745819</v>
      </c>
      <c r="M322" s="44"/>
      <c r="N322" s="57">
        <v>3810800.6322919987</v>
      </c>
    </row>
    <row r="323" spans="1:22" s="50" customFormat="1" x14ac:dyDescent="0.2">
      <c r="A323" s="1">
        <v>3</v>
      </c>
      <c r="B323" s="52">
        <v>3503</v>
      </c>
      <c r="C323" s="56" t="s">
        <v>307</v>
      </c>
      <c r="D323" s="53">
        <v>1134.7265991465065</v>
      </c>
      <c r="E323" s="53"/>
      <c r="F323" s="41">
        <v>0.77639999999999998</v>
      </c>
      <c r="G323" s="41">
        <v>0.76670000000000005</v>
      </c>
      <c r="H323" s="29">
        <v>-1.2493560020607863E-2</v>
      </c>
      <c r="I323" s="54">
        <v>-16.320000000000068</v>
      </c>
      <c r="J323" s="54">
        <v>-2.3039999999997995</v>
      </c>
      <c r="K323" s="6"/>
      <c r="L323" s="43">
        <f t="shared" si="16"/>
        <v>1670390.1764460029</v>
      </c>
      <c r="M323" s="44"/>
      <c r="N323" s="57">
        <v>1236345.8142283447</v>
      </c>
    </row>
    <row r="324" spans="1:22" x14ac:dyDescent="0.2">
      <c r="A324" s="1">
        <v>3</v>
      </c>
      <c r="B324" s="52">
        <v>3512</v>
      </c>
      <c r="C324" s="56" t="s">
        <v>308</v>
      </c>
      <c r="D324" s="53">
        <v>2050.4811775677235</v>
      </c>
      <c r="E324" s="53"/>
      <c r="F324" s="41">
        <v>0.88559999999999994</v>
      </c>
      <c r="G324" s="41">
        <v>0.84809999999999997</v>
      </c>
      <c r="H324" s="29">
        <v>-4.2344173441734356E-2</v>
      </c>
      <c r="I324" s="54">
        <v>-18.623999999999974</v>
      </c>
      <c r="J324" s="54">
        <v>-53.375999999999983</v>
      </c>
      <c r="L324" s="43">
        <f t="shared" si="16"/>
        <v>3338905.1264547575</v>
      </c>
      <c r="M324" s="44"/>
      <c r="N324" s="57">
        <v>2525375.2429083153</v>
      </c>
      <c r="R324" s="50"/>
      <c r="S324" s="50"/>
      <c r="T324" s="50"/>
      <c r="U324" s="50"/>
      <c r="V324" s="50"/>
    </row>
    <row r="325" spans="1:22" x14ac:dyDescent="0.2">
      <c r="A325" s="1">
        <v>3</v>
      </c>
      <c r="B325" s="52">
        <v>3510</v>
      </c>
      <c r="C325" s="56" t="s">
        <v>309</v>
      </c>
      <c r="D325" s="53">
        <v>7959.7365046327195</v>
      </c>
      <c r="E325" s="53"/>
      <c r="F325" s="41">
        <v>0.8701000000000001</v>
      </c>
      <c r="G325" s="41">
        <v>0.86549999999999994</v>
      </c>
      <c r="H325" s="29">
        <v>-5.2867486495806748E-3</v>
      </c>
      <c r="I325" s="54">
        <v>-3.9359999999999928</v>
      </c>
      <c r="J325" s="54">
        <v>-4.8960000000003134</v>
      </c>
      <c r="L325" s="43">
        <f t="shared" si="16"/>
        <v>13227171.733938467</v>
      </c>
      <c r="M325" s="44"/>
      <c r="N325" s="57">
        <v>10038254.219961498</v>
      </c>
      <c r="R325" s="50"/>
      <c r="S325" s="50"/>
      <c r="T325" s="50"/>
      <c r="U325" s="50"/>
      <c r="V325" s="50"/>
    </row>
    <row r="326" spans="1:22" x14ac:dyDescent="0.2">
      <c r="A326" s="1">
        <v>3</v>
      </c>
      <c r="B326" s="52">
        <v>3501</v>
      </c>
      <c r="C326" s="63" t="s">
        <v>310</v>
      </c>
      <c r="D326" s="53">
        <v>19.113922137562362</v>
      </c>
      <c r="E326" s="53"/>
      <c r="F326" s="41">
        <v>1.2221</v>
      </c>
      <c r="G326" s="41">
        <v>1.2852000000000001</v>
      </c>
      <c r="H326" s="29">
        <v>5.1632435970869972E-2</v>
      </c>
      <c r="I326" s="54">
        <v>15.647999999999982</v>
      </c>
      <c r="J326" s="54">
        <v>105.50400000000032</v>
      </c>
      <c r="L326" s="43">
        <f t="shared" si="16"/>
        <v>47165.208443894684</v>
      </c>
      <c r="M326" s="55"/>
      <c r="N326" s="57">
        <v>38001.13175098045</v>
      </c>
      <c r="R326" s="50"/>
      <c r="S326" s="50"/>
      <c r="T326" s="50"/>
      <c r="U326" s="50"/>
      <c r="V326" s="50"/>
    </row>
    <row r="327" spans="1:22" x14ac:dyDescent="0.2">
      <c r="A327" s="1">
        <v>4</v>
      </c>
      <c r="B327" s="52">
        <v>3802</v>
      </c>
      <c r="C327" s="56" t="s">
        <v>311</v>
      </c>
      <c r="D327" s="53">
        <v>3372.0564960049578</v>
      </c>
      <c r="E327" s="53"/>
      <c r="F327" s="41">
        <v>0.54720000000000002</v>
      </c>
      <c r="G327" s="41">
        <v>0.55649999999999999</v>
      </c>
      <c r="H327" s="29">
        <v>1.6995614035087758E-2</v>
      </c>
      <c r="I327" s="54">
        <v>5.2800000000000047</v>
      </c>
      <c r="J327" s="54">
        <v>12.575999999999947</v>
      </c>
      <c r="L327" s="43">
        <f t="shared" si="16"/>
        <v>3602974.924851377</v>
      </c>
      <c r="M327" s="44"/>
      <c r="N327" s="57">
        <v>2447983.5291301534</v>
      </c>
      <c r="R327" s="50"/>
      <c r="S327" s="50"/>
      <c r="T327" s="50"/>
      <c r="U327" s="50"/>
      <c r="V327" s="50"/>
    </row>
    <row r="328" spans="1:22" x14ac:dyDescent="0.2">
      <c r="A328" s="1">
        <v>4</v>
      </c>
      <c r="B328" s="52">
        <v>6908</v>
      </c>
      <c r="C328" s="56" t="s">
        <v>312</v>
      </c>
      <c r="D328" s="53">
        <v>1766.1996024136677</v>
      </c>
      <c r="E328" s="53"/>
      <c r="F328" s="41">
        <v>0.90589999999999993</v>
      </c>
      <c r="G328" s="41">
        <v>0.88300000000000001</v>
      </c>
      <c r="H328" s="29">
        <v>-2.5278728336460943E-2</v>
      </c>
      <c r="I328" s="54">
        <v>-13.82399999999997</v>
      </c>
      <c r="J328" s="54">
        <v>-30.143999999999878</v>
      </c>
      <c r="L328" s="43">
        <f t="shared" si="16"/>
        <v>2994344.1579480357</v>
      </c>
      <c r="M328" s="44"/>
      <c r="N328" s="57">
        <v>2278631.473236959</v>
      </c>
      <c r="R328" s="50"/>
      <c r="S328" s="50"/>
      <c r="T328" s="50"/>
      <c r="U328" s="50"/>
      <c r="V328" s="50"/>
    </row>
    <row r="329" spans="1:22" s="50" customFormat="1" x14ac:dyDescent="0.2">
      <c r="A329" s="1">
        <v>5</v>
      </c>
      <c r="B329" s="52">
        <v>4101</v>
      </c>
      <c r="C329" s="56" t="s">
        <v>313</v>
      </c>
      <c r="D329" s="53">
        <v>2980.4230007180377</v>
      </c>
      <c r="E329" s="53"/>
      <c r="F329" s="41">
        <v>0.6371</v>
      </c>
      <c r="G329" s="41">
        <v>0.6361</v>
      </c>
      <c r="H329" s="29">
        <v>-1.5696123057604705E-3</v>
      </c>
      <c r="I329" s="54">
        <v>2.4959999999999649</v>
      </c>
      <c r="J329" s="54">
        <v>-4.4159999999999666</v>
      </c>
      <c r="K329" s="6"/>
      <c r="L329" s="43">
        <f t="shared" si="16"/>
        <v>3640026.3758529481</v>
      </c>
      <c r="M329" s="55"/>
      <c r="N329" s="57">
        <v>2572973.902532836</v>
      </c>
    </row>
    <row r="330" spans="1:22" s="50" customFormat="1" x14ac:dyDescent="0.2">
      <c r="A330" s="1">
        <v>5</v>
      </c>
      <c r="B330" s="52">
        <v>3513</v>
      </c>
      <c r="C330" s="56" t="s">
        <v>314</v>
      </c>
      <c r="D330" s="53">
        <v>428.47648031781245</v>
      </c>
      <c r="E330" s="53"/>
      <c r="F330" s="41">
        <v>1.1139000000000001</v>
      </c>
      <c r="G330" s="41">
        <v>1.0562</v>
      </c>
      <c r="H330" s="29">
        <v>-5.1799982045066972E-2</v>
      </c>
      <c r="I330" s="54">
        <v>-41.663999999999945</v>
      </c>
      <c r="J330" s="54">
        <v>-69.120000000000218</v>
      </c>
      <c r="K330" s="6"/>
      <c r="L330" s="43">
        <f t="shared" si="16"/>
        <v>868909.16834241315</v>
      </c>
      <c r="M330" s="44"/>
      <c r="N330" s="57">
        <v>682005.67094067787</v>
      </c>
    </row>
    <row r="331" spans="1:22" x14ac:dyDescent="0.2">
      <c r="A331" s="1">
        <v>5</v>
      </c>
      <c r="B331" s="52">
        <v>2906</v>
      </c>
      <c r="C331" s="56" t="s">
        <v>315</v>
      </c>
      <c r="D331" s="53">
        <v>859.67836857413909</v>
      </c>
      <c r="E331" s="53"/>
      <c r="F331" s="41">
        <v>1.1656000000000002</v>
      </c>
      <c r="G331" s="41">
        <v>1.2205999999999999</v>
      </c>
      <c r="H331" s="29">
        <v>4.7185998627316206E-2</v>
      </c>
      <c r="I331" s="54">
        <v>4.8000000000000043</v>
      </c>
      <c r="J331" s="54">
        <v>100.79999999999944</v>
      </c>
      <c r="L331" s="43">
        <f t="shared" si="16"/>
        <v>2014700.9600286607</v>
      </c>
      <c r="M331" s="44"/>
      <c r="N331" s="57">
        <v>1613180.2689451179</v>
      </c>
      <c r="R331" s="50"/>
      <c r="S331" s="50"/>
      <c r="T331" s="50"/>
      <c r="U331" s="50"/>
      <c r="V331" s="50"/>
    </row>
    <row r="332" spans="1:22" x14ac:dyDescent="0.2">
      <c r="A332" s="1">
        <v>5</v>
      </c>
      <c r="B332" s="52">
        <v>3708</v>
      </c>
      <c r="C332" s="56" t="s">
        <v>316</v>
      </c>
      <c r="D332" s="53">
        <v>1335.6521425201486</v>
      </c>
      <c r="E332" s="53"/>
      <c r="F332" s="41">
        <v>1.3986000000000001</v>
      </c>
      <c r="G332" s="41">
        <v>1.3368</v>
      </c>
      <c r="H332" s="29">
        <v>-4.4187044187044222E-2</v>
      </c>
      <c r="I332" s="54">
        <v>-22.56000000000002</v>
      </c>
      <c r="J332" s="54">
        <v>-96.096000000000132</v>
      </c>
      <c r="L332" s="43">
        <f t="shared" si="16"/>
        <v>3428159.5855121948</v>
      </c>
      <c r="M332" s="44"/>
      <c r="N332" s="57">
        <v>2772844.6212971923</v>
      </c>
      <c r="R332" s="50"/>
      <c r="S332" s="50"/>
      <c r="T332" s="50"/>
      <c r="U332" s="50"/>
      <c r="V332" s="50"/>
    </row>
    <row r="333" spans="1:22" x14ac:dyDescent="0.2">
      <c r="A333" s="1">
        <v>5</v>
      </c>
      <c r="B333" s="52">
        <v>3105</v>
      </c>
      <c r="C333" s="56" t="s">
        <v>317</v>
      </c>
      <c r="D333" s="53">
        <v>1129.126212950893</v>
      </c>
      <c r="E333" s="53"/>
      <c r="F333" s="41">
        <v>1.7636000000000001</v>
      </c>
      <c r="G333" s="41">
        <v>1.8507</v>
      </c>
      <c r="H333" s="29">
        <v>4.9387616239510157E-2</v>
      </c>
      <c r="I333" s="54">
        <v>16.608000000000036</v>
      </c>
      <c r="J333" s="54">
        <v>150.62399999999988</v>
      </c>
      <c r="L333" s="43">
        <f t="shared" si="16"/>
        <v>4012173.8540317779</v>
      </c>
      <c r="M333" s="55"/>
      <c r="N333" s="57">
        <v>3350816.6287763589</v>
      </c>
      <c r="R333" s="50"/>
      <c r="S333" s="50"/>
      <c r="T333" s="50"/>
      <c r="U333" s="50"/>
      <c r="V333" s="50"/>
    </row>
    <row r="334" spans="1:22" x14ac:dyDescent="0.2">
      <c r="A334" s="1">
        <v>6</v>
      </c>
      <c r="B334" s="52">
        <v>3102</v>
      </c>
      <c r="C334" s="56" t="s">
        <v>318</v>
      </c>
      <c r="D334" s="53">
        <v>39.509922801287225</v>
      </c>
      <c r="E334" s="53"/>
      <c r="F334" s="41">
        <v>0.82309999999999994</v>
      </c>
      <c r="G334" s="41">
        <v>0.73799999999999999</v>
      </c>
      <c r="H334" s="29">
        <v>-0.1033896245899647</v>
      </c>
      <c r="I334" s="54">
        <v>-23.903999999999979</v>
      </c>
      <c r="J334" s="54">
        <v>-139.48799999999994</v>
      </c>
      <c r="L334" s="43">
        <f t="shared" si="16"/>
        <v>55983.980212511946</v>
      </c>
      <c r="M334" s="44"/>
      <c r="N334" s="57">
        <v>41032.464543182337</v>
      </c>
      <c r="R334" s="50"/>
      <c r="S334" s="50"/>
      <c r="T334" s="50"/>
      <c r="U334" s="50"/>
      <c r="V334" s="50"/>
    </row>
    <row r="335" spans="1:22" x14ac:dyDescent="0.2">
      <c r="A335" s="1">
        <v>6</v>
      </c>
      <c r="B335" s="52">
        <v>3701</v>
      </c>
      <c r="C335" s="56" t="s">
        <v>319</v>
      </c>
      <c r="D335" s="53">
        <v>5721.092297544702</v>
      </c>
      <c r="E335" s="53"/>
      <c r="F335" s="41">
        <v>0.82309999999999994</v>
      </c>
      <c r="G335" s="41">
        <v>0.73799999999999999</v>
      </c>
      <c r="H335" s="29">
        <v>-0.1033896245899647</v>
      </c>
      <c r="I335" s="54">
        <v>-23.903999999999979</v>
      </c>
      <c r="J335" s="54">
        <v>-139.48799999999994</v>
      </c>
      <c r="L335" s="43">
        <f t="shared" si="16"/>
        <v>8106558.9419289408</v>
      </c>
      <c r="M335" s="44"/>
      <c r="N335" s="57">
        <v>5941558.4795733495</v>
      </c>
      <c r="R335" s="50"/>
      <c r="S335" s="50"/>
      <c r="T335" s="50"/>
      <c r="U335" s="50"/>
      <c r="V335" s="50"/>
    </row>
    <row r="336" spans="1:22" x14ac:dyDescent="0.2">
      <c r="A336" s="1">
        <v>6</v>
      </c>
      <c r="B336" s="52">
        <v>3104</v>
      </c>
      <c r="C336" s="56" t="s">
        <v>320</v>
      </c>
      <c r="D336" s="53">
        <v>1334.9883081429957</v>
      </c>
      <c r="E336" s="53"/>
      <c r="F336" s="41">
        <v>1.4091</v>
      </c>
      <c r="G336" s="41">
        <v>1.3803999999999998</v>
      </c>
      <c r="H336" s="29">
        <v>-2.0367610531545122E-2</v>
      </c>
      <c r="I336" s="54">
        <v>-7.2959999999999958</v>
      </c>
      <c r="J336" s="54">
        <v>-47.808000000000334</v>
      </c>
      <c r="L336" s="43">
        <f t="shared" si="16"/>
        <v>3538210.2922763349</v>
      </c>
      <c r="M336" s="44"/>
      <c r="N336" s="57">
        <v>2872696.6200597342</v>
      </c>
      <c r="R336" s="50"/>
      <c r="S336" s="50"/>
      <c r="T336" s="50"/>
      <c r="U336" s="50"/>
      <c r="V336" s="50"/>
    </row>
    <row r="337" spans="1:22" x14ac:dyDescent="0.2">
      <c r="A337" s="1">
        <v>6</v>
      </c>
      <c r="B337" s="52">
        <v>3511</v>
      </c>
      <c r="C337" s="56" t="s">
        <v>321</v>
      </c>
      <c r="D337" s="53">
        <v>792.16607597965265</v>
      </c>
      <c r="E337" s="53"/>
      <c r="F337" s="41">
        <v>1.6964000000000001</v>
      </c>
      <c r="G337" s="41">
        <v>1.7293000000000003</v>
      </c>
      <c r="H337" s="29">
        <v>1.9394010846498499E-2</v>
      </c>
      <c r="I337" s="54">
        <v>-1.0560000000000436</v>
      </c>
      <c r="J337" s="54">
        <v>64.224000000000331</v>
      </c>
      <c r="L337" s="43">
        <f t="shared" si="16"/>
        <v>2630194.166767898</v>
      </c>
      <c r="M337" s="44"/>
      <c r="N337" s="57">
        <v>2182544.0324029555</v>
      </c>
      <c r="R337" s="50"/>
      <c r="S337" s="50"/>
      <c r="T337" s="50"/>
      <c r="U337" s="50"/>
      <c r="V337" s="50"/>
    </row>
    <row r="338" spans="1:22" x14ac:dyDescent="0.2">
      <c r="A338" s="1">
        <v>7</v>
      </c>
      <c r="B338" s="52">
        <v>3103</v>
      </c>
      <c r="C338" s="56" t="s">
        <v>322</v>
      </c>
      <c r="D338" s="53">
        <v>126.58278508751231</v>
      </c>
      <c r="E338" s="53"/>
      <c r="F338" s="41">
        <v>0.94710000000000005</v>
      </c>
      <c r="G338" s="41">
        <v>0.90400000000000003</v>
      </c>
      <c r="H338" s="29">
        <v>-4.550733819026509E-2</v>
      </c>
      <c r="I338" s="54">
        <v>-19.680000000000017</v>
      </c>
      <c r="J338" s="54">
        <v>-63.072000000000031</v>
      </c>
      <c r="L338" s="43">
        <f t="shared" si="16"/>
        <v>219707.20842069335</v>
      </c>
      <c r="M338" s="44"/>
      <c r="N338" s="57">
        <v>167908.80364604125</v>
      </c>
      <c r="R338" s="50"/>
      <c r="S338" s="50"/>
      <c r="T338" s="50"/>
      <c r="U338" s="50"/>
      <c r="V338" s="50"/>
    </row>
    <row r="339" spans="1:22" x14ac:dyDescent="0.2">
      <c r="A339" s="1">
        <v>7</v>
      </c>
      <c r="B339" s="52">
        <v>3808</v>
      </c>
      <c r="C339" s="56" t="s">
        <v>323</v>
      </c>
      <c r="D339" s="53">
        <v>467.12838923240685</v>
      </c>
      <c r="E339" s="53"/>
      <c r="F339" s="41">
        <v>0.96209999999999996</v>
      </c>
      <c r="G339" s="41">
        <v>0.95209999999999995</v>
      </c>
      <c r="H339" s="29">
        <v>-1.0393929944912172E-2</v>
      </c>
      <c r="I339" s="54">
        <v>0.28800000000002157</v>
      </c>
      <c r="J339" s="54">
        <v>-19.488000000000039</v>
      </c>
      <c r="L339" s="43">
        <f t="shared" si="16"/>
        <v>853925.64362529514</v>
      </c>
      <c r="M339" s="44"/>
      <c r="N339" s="57">
        <v>658401.69436865696</v>
      </c>
      <c r="R339" s="50"/>
      <c r="S339" s="50"/>
      <c r="T339" s="50"/>
      <c r="U339" s="50"/>
      <c r="V339" s="50"/>
    </row>
    <row r="340" spans="1:22" x14ac:dyDescent="0.2">
      <c r="A340" s="1">
        <v>7</v>
      </c>
      <c r="B340" s="52">
        <v>2908</v>
      </c>
      <c r="C340" s="56" t="s">
        <v>324</v>
      </c>
      <c r="D340" s="53">
        <v>316.50266669420449</v>
      </c>
      <c r="E340" s="53"/>
      <c r="F340" s="41">
        <v>2.1933000000000002</v>
      </c>
      <c r="G340" s="41">
        <v>2.0622000000000003</v>
      </c>
      <c r="H340" s="29">
        <v>-5.9772944877581669E-2</v>
      </c>
      <c r="I340" s="54">
        <v>-91.583999999999989</v>
      </c>
      <c r="J340" s="54">
        <v>-160.12799999999999</v>
      </c>
      <c r="L340" s="43">
        <f t="shared" si="16"/>
        <v>1253168.2545730341</v>
      </c>
      <c r="M340" s="44"/>
      <c r="N340" s="57">
        <v>1054945.6222076274</v>
      </c>
      <c r="R340" s="50"/>
      <c r="S340" s="50"/>
      <c r="T340" s="50"/>
      <c r="U340" s="50"/>
      <c r="V340" s="50"/>
    </row>
    <row r="341" spans="1:22" x14ac:dyDescent="0.2">
      <c r="A341" s="1">
        <v>9</v>
      </c>
      <c r="B341" s="52">
        <v>901</v>
      </c>
      <c r="C341" s="56" t="s">
        <v>325</v>
      </c>
      <c r="D341" s="53">
        <v>25.930764392238633</v>
      </c>
      <c r="E341" s="53"/>
      <c r="F341" s="41">
        <v>2.4268000000000001</v>
      </c>
      <c r="G341" s="41">
        <v>2.3816999999999999</v>
      </c>
      <c r="H341" s="29">
        <v>-1.8584143728366587E-2</v>
      </c>
      <c r="I341" s="54">
        <v>-66.527999999999977</v>
      </c>
      <c r="J341" s="54">
        <v>-20.064000000000291</v>
      </c>
      <c r="L341" s="43">
        <f t="shared" si="16"/>
        <v>118577.85898174992</v>
      </c>
      <c r="M341" s="55"/>
      <c r="N341" s="57">
        <v>100566.2421629211</v>
      </c>
      <c r="O341" s="50"/>
      <c r="R341" s="50"/>
      <c r="S341" s="50"/>
      <c r="T341" s="50"/>
      <c r="U341" s="50"/>
      <c r="V341" s="50"/>
    </row>
    <row r="342" spans="1:22" s="50" customFormat="1" x14ac:dyDescent="0.2">
      <c r="A342" s="1"/>
      <c r="B342" s="2"/>
      <c r="C342" s="2"/>
      <c r="D342" s="2"/>
      <c r="E342" s="2"/>
      <c r="F342" s="66"/>
      <c r="G342" s="66"/>
      <c r="H342" s="9"/>
      <c r="I342" s="67"/>
      <c r="J342" s="67"/>
      <c r="K342" s="6"/>
      <c r="L342" s="57"/>
      <c r="M342" s="44"/>
      <c r="N342" s="57"/>
      <c r="O342" s="2"/>
    </row>
    <row r="343" spans="1:22" ht="15" x14ac:dyDescent="0.25">
      <c r="A343" s="32">
        <v>6</v>
      </c>
      <c r="B343" s="45" t="s">
        <v>326</v>
      </c>
      <c r="C343" s="46"/>
      <c r="D343" s="34">
        <f>SUM(D345:D363)</f>
        <v>35999.418302411155</v>
      </c>
      <c r="E343" s="34"/>
      <c r="F343" s="35">
        <f t="array" ref="F343">SUM($D345:$D363*F345:F363)/$D343</f>
        <v>0.75718173758545859</v>
      </c>
      <c r="G343" s="35">
        <f t="array" ref="G343">SUM($D345:$D363*G345:G363)/$D343</f>
        <v>0.75743667438062257</v>
      </c>
      <c r="H343" s="47">
        <f>G343/F343-1</f>
        <v>3.3669168511241132E-4</v>
      </c>
      <c r="I343" s="37">
        <f t="array" ref="I343">SUM($D345:$D363*I345:I363)/$D343</f>
        <v>-5.2731313858532287</v>
      </c>
      <c r="J343" s="37">
        <f t="array" ref="J343">SUM($D345:$D363*J345:J363)/$D343</f>
        <v>5.7626100325678031</v>
      </c>
      <c r="K343" s="48"/>
      <c r="L343" s="39">
        <f t="shared" ref="L343" si="17">G343*D343*1920</f>
        <v>52353176.982941225</v>
      </c>
      <c r="M343" s="40"/>
      <c r="N343" s="39">
        <f>SUM(N345:N363)</f>
        <v>38641740.842715345</v>
      </c>
      <c r="R343" s="50"/>
      <c r="S343" s="50"/>
      <c r="T343" s="50"/>
      <c r="U343" s="50"/>
      <c r="V343" s="50"/>
    </row>
    <row r="344" spans="1:22" x14ac:dyDescent="0.2">
      <c r="B344" s="52"/>
      <c r="D344" s="53"/>
      <c r="E344" s="53"/>
      <c r="F344" s="41"/>
      <c r="G344" s="41"/>
      <c r="H344" s="29"/>
      <c r="I344" s="54"/>
      <c r="J344" s="54"/>
      <c r="L344" s="43"/>
      <c r="M344" s="44"/>
      <c r="N344" s="43"/>
      <c r="R344" s="50"/>
      <c r="S344" s="50"/>
      <c r="T344" s="50"/>
      <c r="U344" s="50"/>
      <c r="V344" s="50"/>
    </row>
    <row r="345" spans="1:22" x14ac:dyDescent="0.2">
      <c r="A345" s="1">
        <v>2</v>
      </c>
      <c r="B345" s="52">
        <v>7107</v>
      </c>
      <c r="C345" s="56" t="s">
        <v>327</v>
      </c>
      <c r="D345" s="53">
        <v>468.13857469395947</v>
      </c>
      <c r="E345" s="53"/>
      <c r="F345" s="41">
        <v>0.80190000000000006</v>
      </c>
      <c r="G345" s="41">
        <v>0.86150000000000004</v>
      </c>
      <c r="H345" s="29">
        <v>7.4323481730889096E-2</v>
      </c>
      <c r="I345" s="54">
        <v>-6.1440000000000161</v>
      </c>
      <c r="J345" s="54">
        <v>120.57599999999999</v>
      </c>
      <c r="L345" s="43">
        <f t="shared" ref="L345:L363" si="18">G345*D345*1920</f>
        <v>774338.65362978447</v>
      </c>
      <c r="M345" s="44"/>
      <c r="N345" s="57">
        <v>587193.18014062475</v>
      </c>
      <c r="R345" s="50"/>
      <c r="S345" s="50"/>
      <c r="T345" s="50"/>
      <c r="U345" s="50"/>
      <c r="V345" s="50"/>
    </row>
    <row r="346" spans="1:22" x14ac:dyDescent="0.2">
      <c r="A346" s="1">
        <v>3</v>
      </c>
      <c r="B346" s="52">
        <v>7105</v>
      </c>
      <c r="C346" s="56" t="s">
        <v>328</v>
      </c>
      <c r="D346" s="53">
        <v>12822.083536793351</v>
      </c>
      <c r="E346" s="53"/>
      <c r="F346" s="41">
        <v>0.16070000000000001</v>
      </c>
      <c r="G346" s="41">
        <v>0.17399999999999999</v>
      </c>
      <c r="H346" s="29">
        <v>8.2762912258867338E-2</v>
      </c>
      <c r="I346" s="54">
        <v>12.863999999999995</v>
      </c>
      <c r="J346" s="54">
        <v>12.671999999999963</v>
      </c>
      <c r="L346" s="43">
        <f t="shared" si="18"/>
        <v>4283601.6679719221</v>
      </c>
      <c r="M346" s="44"/>
      <c r="N346" s="57">
        <v>817700.16897521494</v>
      </c>
      <c r="R346" s="50"/>
      <c r="S346" s="50"/>
      <c r="T346" s="50"/>
      <c r="U346" s="50"/>
      <c r="V346" s="50"/>
    </row>
    <row r="347" spans="1:22" x14ac:dyDescent="0.2">
      <c r="A347" s="1">
        <v>3</v>
      </c>
      <c r="B347" s="52">
        <v>7104</v>
      </c>
      <c r="C347" s="56" t="s">
        <v>329</v>
      </c>
      <c r="D347" s="53">
        <v>4140.1009882602157</v>
      </c>
      <c r="E347" s="53"/>
      <c r="F347" s="41">
        <v>0.17430000000000001</v>
      </c>
      <c r="G347" s="41">
        <v>0.18659999999999999</v>
      </c>
      <c r="H347" s="29">
        <v>7.0567986230636759E-2</v>
      </c>
      <c r="I347" s="54">
        <v>12.288000000000006</v>
      </c>
      <c r="J347" s="54">
        <v>11.327999999999951</v>
      </c>
      <c r="L347" s="43">
        <f t="shared" si="18"/>
        <v>1483282.261265964</v>
      </c>
      <c r="M347" s="44"/>
      <c r="N347" s="57">
        <v>353722.27944305533</v>
      </c>
      <c r="R347" s="50"/>
      <c r="S347" s="50"/>
      <c r="T347" s="50"/>
      <c r="U347" s="50"/>
      <c r="V347" s="50"/>
    </row>
    <row r="348" spans="1:22" x14ac:dyDescent="0.2">
      <c r="A348" s="1">
        <v>3</v>
      </c>
      <c r="B348" s="52">
        <v>7106</v>
      </c>
      <c r="C348" s="56" t="s">
        <v>330</v>
      </c>
      <c r="D348" s="53">
        <v>503.36691466668123</v>
      </c>
      <c r="E348" s="53"/>
      <c r="F348" s="41">
        <v>0.68430000000000013</v>
      </c>
      <c r="G348" s="41">
        <v>0.69209999999999994</v>
      </c>
      <c r="H348" s="29">
        <v>1.1398509425690095E-2</v>
      </c>
      <c r="I348" s="54">
        <v>-1.8240000000000123</v>
      </c>
      <c r="J348" s="54">
        <v>16.799999999999642</v>
      </c>
      <c r="L348" s="43">
        <f t="shared" si="18"/>
        <v>668890.06395035528</v>
      </c>
      <c r="M348" s="55"/>
      <c r="N348" s="57">
        <v>483627.52205076342</v>
      </c>
      <c r="R348" s="50"/>
      <c r="S348" s="50"/>
      <c r="T348" s="50"/>
      <c r="U348" s="50"/>
      <c r="V348" s="50"/>
    </row>
    <row r="349" spans="1:22" x14ac:dyDescent="0.2">
      <c r="A349" s="1">
        <v>3</v>
      </c>
      <c r="B349" s="52">
        <v>7111</v>
      </c>
      <c r="C349" s="56" t="s">
        <v>331</v>
      </c>
      <c r="D349" s="53">
        <v>3885.0574861515656</v>
      </c>
      <c r="E349" s="53"/>
      <c r="F349" s="41">
        <v>0.87119999999999997</v>
      </c>
      <c r="G349" s="41">
        <v>0.85499999999999998</v>
      </c>
      <c r="H349" s="29">
        <v>-1.8595041322314043E-2</v>
      </c>
      <c r="I349" s="54">
        <v>-9.3120000000000402</v>
      </c>
      <c r="J349" s="54">
        <v>-21.791999999999945</v>
      </c>
      <c r="L349" s="43">
        <f t="shared" si="18"/>
        <v>6377710.3692664104</v>
      </c>
      <c r="M349" s="44"/>
      <c r="N349" s="57">
        <v>4816066.4460409498</v>
      </c>
      <c r="R349" s="50"/>
      <c r="S349" s="50"/>
      <c r="T349" s="50"/>
      <c r="U349" s="50"/>
      <c r="V349" s="50"/>
    </row>
    <row r="350" spans="1:22" s="50" customFormat="1" x14ac:dyDescent="0.2">
      <c r="A350" s="1">
        <v>3</v>
      </c>
      <c r="B350" s="52">
        <v>7113</v>
      </c>
      <c r="C350" s="56" t="s">
        <v>332</v>
      </c>
      <c r="D350" s="53">
        <v>779.6098633457342</v>
      </c>
      <c r="E350" s="53"/>
      <c r="F350" s="41">
        <v>0.97750000000000004</v>
      </c>
      <c r="G350" s="41">
        <v>0.97720000000000007</v>
      </c>
      <c r="H350" s="29">
        <v>-3.0690537084399061E-4</v>
      </c>
      <c r="I350" s="54">
        <v>-16.704000000000025</v>
      </c>
      <c r="J350" s="54">
        <v>16.128000000000089</v>
      </c>
      <c r="K350" s="6"/>
      <c r="L350" s="43">
        <f t="shared" si="18"/>
        <v>1462722.736245987</v>
      </c>
      <c r="M350" s="44"/>
      <c r="N350" s="57">
        <v>1133704.42219971</v>
      </c>
    </row>
    <row r="351" spans="1:22" x14ac:dyDescent="0.2">
      <c r="A351" s="1">
        <v>3</v>
      </c>
      <c r="B351" s="52">
        <v>7115</v>
      </c>
      <c r="C351" s="56" t="s">
        <v>333</v>
      </c>
      <c r="D351" s="53">
        <v>1346.4252792930361</v>
      </c>
      <c r="E351" s="53"/>
      <c r="F351" s="41">
        <v>1.2347999999999999</v>
      </c>
      <c r="G351" s="41">
        <v>1.2083999999999999</v>
      </c>
      <c r="H351" s="29">
        <v>-2.1379980563653977E-2</v>
      </c>
      <c r="I351" s="54">
        <v>-17.568000000000037</v>
      </c>
      <c r="J351" s="54">
        <v>-33.119999999999919</v>
      </c>
      <c r="L351" s="43">
        <f t="shared" si="18"/>
        <v>3123878.990395593</v>
      </c>
      <c r="M351" s="44"/>
      <c r="N351" s="57">
        <v>2499268.6410547942</v>
      </c>
      <c r="R351" s="50"/>
      <c r="S351" s="50"/>
      <c r="T351" s="50"/>
      <c r="U351" s="50"/>
      <c r="V351" s="50"/>
    </row>
    <row r="352" spans="1:22" s="50" customFormat="1" x14ac:dyDescent="0.2">
      <c r="A352" s="1">
        <v>3</v>
      </c>
      <c r="B352" s="52">
        <v>7112</v>
      </c>
      <c r="C352" s="56" t="s">
        <v>334</v>
      </c>
      <c r="D352" s="53">
        <v>234.77063434633337</v>
      </c>
      <c r="E352" s="53"/>
      <c r="F352" s="41">
        <v>1.6802999999999999</v>
      </c>
      <c r="G352" s="41">
        <v>1.6174999999999999</v>
      </c>
      <c r="H352" s="29">
        <v>-3.7374278402666161E-2</v>
      </c>
      <c r="I352" s="54">
        <v>-44.159999999999982</v>
      </c>
      <c r="J352" s="54">
        <v>-76.415999999999954</v>
      </c>
      <c r="K352" s="6"/>
      <c r="L352" s="43">
        <f t="shared" si="18"/>
        <v>729103.68202597287</v>
      </c>
      <c r="M352" s="44"/>
      <c r="N352" s="57">
        <v>601832.60541844927</v>
      </c>
    </row>
    <row r="353" spans="1:22" x14ac:dyDescent="0.2">
      <c r="A353" s="1">
        <v>4</v>
      </c>
      <c r="B353" s="52">
        <v>7109</v>
      </c>
      <c r="C353" s="56" t="s">
        <v>335</v>
      </c>
      <c r="D353" s="53">
        <v>927.26875478831494</v>
      </c>
      <c r="E353" s="53"/>
      <c r="F353" s="41">
        <v>0.35349999999999998</v>
      </c>
      <c r="G353" s="41">
        <v>0.34789999999999999</v>
      </c>
      <c r="H353" s="29">
        <v>-1.5841584158415856E-2</v>
      </c>
      <c r="I353" s="54">
        <v>-0.19200000000001882</v>
      </c>
      <c r="J353" s="54">
        <v>-10.55999999999997</v>
      </c>
      <c r="L353" s="43">
        <f t="shared" si="18"/>
        <v>619385.85559844109</v>
      </c>
      <c r="M353" s="44"/>
      <c r="N353" s="57">
        <v>338119.87219801423</v>
      </c>
      <c r="R353" s="50"/>
      <c r="S353" s="50"/>
      <c r="T353" s="50"/>
      <c r="U353" s="50"/>
      <c r="V353" s="50"/>
    </row>
    <row r="354" spans="1:22" x14ac:dyDescent="0.2">
      <c r="A354" s="1">
        <v>5</v>
      </c>
      <c r="B354" s="52">
        <v>7108</v>
      </c>
      <c r="C354" s="56" t="s">
        <v>336</v>
      </c>
      <c r="D354" s="53">
        <v>3362.9142398770955</v>
      </c>
      <c r="E354" s="53"/>
      <c r="F354" s="41">
        <v>0.56899999999999995</v>
      </c>
      <c r="G354" s="41">
        <v>0.61169999999999991</v>
      </c>
      <c r="H354" s="29">
        <v>7.5043936731107097E-2</v>
      </c>
      <c r="I354" s="54">
        <v>18.143999999999998</v>
      </c>
      <c r="J354" s="54">
        <v>63.839999999999925</v>
      </c>
      <c r="L354" s="43">
        <f t="shared" si="18"/>
        <v>3949621.7098230128</v>
      </c>
      <c r="M354" s="55"/>
      <c r="N354" s="57">
        <v>2763921.6406631982</v>
      </c>
      <c r="R354" s="50"/>
      <c r="S354" s="50"/>
      <c r="T354" s="50"/>
      <c r="U354" s="50"/>
      <c r="V354" s="50"/>
    </row>
    <row r="355" spans="1:22" x14ac:dyDescent="0.2">
      <c r="A355" s="1">
        <v>5</v>
      </c>
      <c r="B355" s="52">
        <v>7122</v>
      </c>
      <c r="C355" s="56" t="s">
        <v>337</v>
      </c>
      <c r="D355" s="53">
        <v>1414.9106003894979</v>
      </c>
      <c r="E355" s="53"/>
      <c r="F355" s="41">
        <v>0.93619999999999992</v>
      </c>
      <c r="G355" s="41">
        <v>0.9224</v>
      </c>
      <c r="H355" s="29">
        <v>-1.4740440076906558E-2</v>
      </c>
      <c r="I355" s="54">
        <v>-2.20799999999997</v>
      </c>
      <c r="J355" s="54">
        <v>-24.287999999999883</v>
      </c>
      <c r="L355" s="43">
        <f t="shared" si="18"/>
        <v>2505817.9925746038</v>
      </c>
      <c r="M355" s="44"/>
      <c r="N355" s="57">
        <v>1924801.820259013</v>
      </c>
      <c r="R355" s="50"/>
      <c r="S355" s="50"/>
      <c r="T355" s="50"/>
      <c r="U355" s="50"/>
      <c r="V355" s="50"/>
    </row>
    <row r="356" spans="1:22" x14ac:dyDescent="0.2">
      <c r="A356" s="1">
        <v>5</v>
      </c>
      <c r="B356" s="52">
        <v>7110</v>
      </c>
      <c r="C356" s="56" t="s">
        <v>338</v>
      </c>
      <c r="D356" s="53">
        <v>680.20000726956869</v>
      </c>
      <c r="E356" s="53"/>
      <c r="F356" s="41">
        <v>0.96679999999999988</v>
      </c>
      <c r="G356" s="41">
        <v>1.0137</v>
      </c>
      <c r="H356" s="29">
        <v>4.8510550268928698E-2</v>
      </c>
      <c r="I356" s="54">
        <v>7.0080000000000275</v>
      </c>
      <c r="J356" s="54">
        <v>83.04000000000029</v>
      </c>
      <c r="L356" s="43">
        <f t="shared" si="18"/>
        <v>1323875.9949487906</v>
      </c>
      <c r="M356" s="44"/>
      <c r="N356" s="57">
        <v>1031095.2747637262</v>
      </c>
      <c r="R356" s="50"/>
      <c r="S356" s="50"/>
      <c r="T356" s="50"/>
      <c r="U356" s="50"/>
      <c r="V356" s="50"/>
    </row>
    <row r="357" spans="1:22" x14ac:dyDescent="0.2">
      <c r="A357" s="1">
        <v>5</v>
      </c>
      <c r="B357" s="52">
        <v>7114</v>
      </c>
      <c r="C357" s="56" t="s">
        <v>339</v>
      </c>
      <c r="D357" s="53">
        <v>1990.5218160998227</v>
      </c>
      <c r="E357" s="53"/>
      <c r="F357" s="41">
        <v>1.6463000000000001</v>
      </c>
      <c r="G357" s="41">
        <v>1.6431</v>
      </c>
      <c r="H357" s="29">
        <v>-1.9437526574743735E-3</v>
      </c>
      <c r="I357" s="54">
        <v>-18.143999999999973</v>
      </c>
      <c r="J357" s="54">
        <v>11.999999999999797</v>
      </c>
      <c r="L357" s="43">
        <f t="shared" si="18"/>
        <v>6279602.6803845474</v>
      </c>
      <c r="M357" s="44"/>
      <c r="N357" s="57">
        <v>5192414.6976147881</v>
      </c>
      <c r="R357" s="50"/>
      <c r="S357" s="50"/>
      <c r="T357" s="50"/>
      <c r="U357" s="50"/>
      <c r="V357" s="50"/>
    </row>
    <row r="358" spans="1:22" x14ac:dyDescent="0.2">
      <c r="A358" s="1">
        <v>5</v>
      </c>
      <c r="B358" s="52">
        <v>7117</v>
      </c>
      <c r="C358" s="56" t="s">
        <v>340</v>
      </c>
      <c r="D358" s="53">
        <v>1192.3193971666142</v>
      </c>
      <c r="E358" s="53"/>
      <c r="F358" s="41">
        <v>2.7416999999999998</v>
      </c>
      <c r="G358" s="41">
        <v>2.5528</v>
      </c>
      <c r="H358" s="29">
        <v>-6.8898858372542504E-2</v>
      </c>
      <c r="I358" s="54">
        <v>-119.71199999999997</v>
      </c>
      <c r="J358" s="54">
        <v>-242.97599999999971</v>
      </c>
      <c r="L358" s="43">
        <f t="shared" si="18"/>
        <v>5844005.6776069114</v>
      </c>
      <c r="M358" s="44"/>
      <c r="N358" s="57">
        <v>4985979.8267760044</v>
      </c>
      <c r="R358" s="50"/>
      <c r="S358" s="50"/>
      <c r="T358" s="50"/>
      <c r="U358" s="50"/>
      <c r="V358" s="50"/>
    </row>
    <row r="359" spans="1:22" x14ac:dyDescent="0.2">
      <c r="A359" s="1">
        <v>6</v>
      </c>
      <c r="B359" s="52">
        <v>7119</v>
      </c>
      <c r="C359" s="56" t="s">
        <v>341</v>
      </c>
      <c r="D359" s="53">
        <v>354.73990485142895</v>
      </c>
      <c r="E359" s="53"/>
      <c r="F359" s="41">
        <v>3.4596000000000005</v>
      </c>
      <c r="G359" s="41">
        <v>3.5675999999999997</v>
      </c>
      <c r="H359" s="29">
        <v>3.1217481789802104E-2</v>
      </c>
      <c r="I359" s="54">
        <v>-11.808000000000138</v>
      </c>
      <c r="J359" s="54">
        <v>219.16799999999861</v>
      </c>
      <c r="L359" s="43">
        <f t="shared" si="18"/>
        <v>2429894.5623320788</v>
      </c>
      <c r="M359" s="44"/>
      <c r="N359" s="57">
        <v>2104164.3220068589</v>
      </c>
      <c r="R359" s="50"/>
      <c r="S359" s="50"/>
      <c r="T359" s="50"/>
      <c r="U359" s="50"/>
      <c r="V359" s="50"/>
    </row>
    <row r="360" spans="1:22" x14ac:dyDescent="0.2">
      <c r="A360" s="1">
        <v>8</v>
      </c>
      <c r="B360" s="52">
        <v>7116</v>
      </c>
      <c r="C360" s="56" t="s">
        <v>342</v>
      </c>
      <c r="D360" s="53">
        <v>527.42145754471369</v>
      </c>
      <c r="E360" s="53"/>
      <c r="F360" s="41">
        <v>1.0363</v>
      </c>
      <c r="G360" s="41">
        <v>1.0575999999999999</v>
      </c>
      <c r="H360" s="29">
        <v>2.0553893660136824E-2</v>
      </c>
      <c r="I360" s="54">
        <v>-9.9840000000000195</v>
      </c>
      <c r="J360" s="54">
        <v>50.879999999999782</v>
      </c>
      <c r="L360" s="43">
        <f t="shared" si="18"/>
        <v>1070977.7923186352</v>
      </c>
      <c r="M360" s="44"/>
      <c r="N360" s="57">
        <v>839680.61419087916</v>
      </c>
      <c r="R360" s="50"/>
      <c r="S360" s="50"/>
      <c r="T360" s="50"/>
      <c r="U360" s="50"/>
      <c r="V360" s="50"/>
    </row>
    <row r="361" spans="1:22" x14ac:dyDescent="0.2">
      <c r="A361" s="1">
        <v>8</v>
      </c>
      <c r="B361" s="52">
        <v>7118</v>
      </c>
      <c r="C361" s="56" t="s">
        <v>343</v>
      </c>
      <c r="D361" s="53">
        <v>1365.1602489931479</v>
      </c>
      <c r="E361" s="53"/>
      <c r="F361" s="41">
        <v>3.6264000000000003</v>
      </c>
      <c r="G361" s="41">
        <v>3.5500999999999996</v>
      </c>
      <c r="H361" s="29">
        <v>-2.1040150011030434E-2</v>
      </c>
      <c r="I361" s="54">
        <v>-141.60000000000014</v>
      </c>
      <c r="J361" s="54">
        <v>-4.8960000000012087</v>
      </c>
      <c r="L361" s="43">
        <f t="shared" si="18"/>
        <v>9305194.3679051008</v>
      </c>
      <c r="M361" s="44"/>
      <c r="N361" s="57">
        <v>8060333.3506070711</v>
      </c>
      <c r="R361" s="50"/>
      <c r="S361" s="50"/>
      <c r="T361" s="50"/>
      <c r="U361" s="50"/>
      <c r="V361" s="50"/>
    </row>
    <row r="362" spans="1:22" x14ac:dyDescent="0.2">
      <c r="A362" s="1">
        <v>9</v>
      </c>
      <c r="B362" s="52">
        <v>7120</v>
      </c>
      <c r="C362" s="56" t="s">
        <v>344</v>
      </c>
      <c r="D362" s="53">
        <v>2.2245997755386733</v>
      </c>
      <c r="E362" s="53"/>
      <c r="F362" s="41">
        <v>11.788400000000001</v>
      </c>
      <c r="G362" s="41">
        <v>11.3803</v>
      </c>
      <c r="H362" s="29">
        <v>-3.4618777781548093E-2</v>
      </c>
      <c r="I362" s="54">
        <v>-207.93600000000049</v>
      </c>
      <c r="J362" s="54">
        <v>-575.61600000000146</v>
      </c>
      <c r="L362" s="43">
        <f t="shared" si="18"/>
        <v>48607.89662508051</v>
      </c>
      <c r="M362" s="44"/>
      <c r="N362" s="57">
        <v>43233.106955554867</v>
      </c>
      <c r="R362" s="50"/>
      <c r="S362" s="50"/>
      <c r="T362" s="50"/>
      <c r="U362" s="50"/>
      <c r="V362" s="50"/>
    </row>
    <row r="363" spans="1:22" x14ac:dyDescent="0.2">
      <c r="A363" s="1">
        <v>9</v>
      </c>
      <c r="B363" s="52">
        <v>7121</v>
      </c>
      <c r="C363" s="56" t="s">
        <v>345</v>
      </c>
      <c r="D363" s="53">
        <v>2.1839981045421029</v>
      </c>
      <c r="E363" s="53"/>
      <c r="F363" s="41">
        <v>14.72</v>
      </c>
      <c r="G363" s="41">
        <v>17.328699999999998</v>
      </c>
      <c r="H363" s="29">
        <v>0.17722146739130418</v>
      </c>
      <c r="I363" s="54">
        <v>440.92800000000028</v>
      </c>
      <c r="J363" s="54">
        <v>4567.7759999999944</v>
      </c>
      <c r="L363" s="43">
        <f t="shared" si="18"/>
        <v>72664.028072023168</v>
      </c>
      <c r="M363" s="44"/>
      <c r="N363" s="57">
        <v>64881.051356667296</v>
      </c>
      <c r="R363" s="50"/>
      <c r="S363" s="50"/>
      <c r="T363" s="50"/>
      <c r="U363" s="50"/>
      <c r="V363" s="50"/>
    </row>
    <row r="364" spans="1:22" x14ac:dyDescent="0.2">
      <c r="L364" s="57"/>
      <c r="M364" s="44"/>
      <c r="N364" s="57"/>
      <c r="R364" s="50"/>
      <c r="S364" s="50"/>
      <c r="T364" s="50"/>
      <c r="U364" s="50"/>
      <c r="V364" s="50"/>
    </row>
    <row r="365" spans="1:22" s="6" customFormat="1" ht="15" x14ac:dyDescent="0.25">
      <c r="A365" s="32">
        <v>5</v>
      </c>
      <c r="B365" s="45" t="s">
        <v>346</v>
      </c>
      <c r="C365" s="46"/>
      <c r="D365" s="34">
        <f>SUM(D367:D375)</f>
        <v>21709.302452571752</v>
      </c>
      <c r="E365" s="34"/>
      <c r="F365" s="35">
        <f t="array" ref="F365">SUM($D367:$D375*F367:F375)/$D365</f>
        <v>0.44130476827734072</v>
      </c>
      <c r="G365" s="35">
        <f t="array" ref="G365">SUM($D367:$D375*G367:G375)/$D365</f>
        <v>0.44523524730429875</v>
      </c>
      <c r="H365" s="47">
        <f>G365/F365-1</f>
        <v>8.9064957133839773E-3</v>
      </c>
      <c r="I365" s="37">
        <f t="array" ref="I365">SUM($D367:$D375*I367:I375)/$D365</f>
        <v>4.6535378303643258</v>
      </c>
      <c r="J365" s="37">
        <f t="array" ref="J365">SUM($D367:$D375*J367:J375)/$D365</f>
        <v>2.8929819013951206</v>
      </c>
      <c r="K365" s="48"/>
      <c r="L365" s="39">
        <f t="shared" ref="L365" si="19">G365*D365*1920</f>
        <v>18558233.560847238</v>
      </c>
      <c r="M365" s="40"/>
      <c r="N365" s="39">
        <f>SUM(N367:N375)</f>
        <v>11565133.478160704</v>
      </c>
      <c r="R365" s="50"/>
      <c r="S365" s="50"/>
      <c r="T365" s="50"/>
      <c r="U365" s="50"/>
      <c r="V365" s="50"/>
    </row>
    <row r="366" spans="1:22" s="6" customFormat="1" x14ac:dyDescent="0.2">
      <c r="A366" s="1"/>
      <c r="B366" s="52"/>
      <c r="C366" s="2"/>
      <c r="D366" s="53"/>
      <c r="E366" s="53"/>
      <c r="F366" s="41"/>
      <c r="G366" s="41"/>
      <c r="H366" s="29"/>
      <c r="I366" s="54"/>
      <c r="J366" s="54"/>
      <c r="L366" s="43"/>
      <c r="M366" s="44"/>
      <c r="N366" s="43"/>
      <c r="R366" s="50"/>
      <c r="S366" s="50"/>
      <c r="T366" s="50"/>
      <c r="U366" s="50"/>
      <c r="V366" s="50"/>
    </row>
    <row r="367" spans="1:22" x14ac:dyDescent="0.2">
      <c r="A367" s="1">
        <v>1</v>
      </c>
      <c r="B367" s="52">
        <v>4501</v>
      </c>
      <c r="C367" s="56" t="s">
        <v>347</v>
      </c>
      <c r="D367" s="53">
        <v>170.82939983742159</v>
      </c>
      <c r="E367" s="53"/>
      <c r="F367" s="41">
        <v>0.47610000000000002</v>
      </c>
      <c r="G367" s="41">
        <v>0.47889999999999999</v>
      </c>
      <c r="H367" s="29">
        <v>5.8811174123083454E-3</v>
      </c>
      <c r="I367" s="54">
        <v>0.67199999999995264</v>
      </c>
      <c r="J367" s="54">
        <v>4.7039999999999882</v>
      </c>
      <c r="L367" s="43">
        <f t="shared" ref="L367:L375" si="20">G367*D367*1920</f>
        <v>157075.58319771109</v>
      </c>
      <c r="M367" s="44"/>
      <c r="N367" s="57">
        <v>101063.00093626631</v>
      </c>
      <c r="R367" s="50"/>
      <c r="S367" s="50"/>
      <c r="T367" s="50"/>
      <c r="U367" s="50"/>
      <c r="V367" s="50"/>
    </row>
    <row r="368" spans="1:22" x14ac:dyDescent="0.2">
      <c r="A368" s="1">
        <v>1</v>
      </c>
      <c r="B368" s="52">
        <v>3408</v>
      </c>
      <c r="C368" s="56" t="s">
        <v>348</v>
      </c>
      <c r="D368" s="53">
        <v>536.301973835529</v>
      </c>
      <c r="E368" s="53"/>
      <c r="F368" s="41">
        <v>0.57150000000000012</v>
      </c>
      <c r="G368" s="41">
        <v>0.61399999999999999</v>
      </c>
      <c r="H368" s="29">
        <v>7.4365704286963874E-2</v>
      </c>
      <c r="I368" s="54">
        <v>11.999999999999984</v>
      </c>
      <c r="J368" s="54">
        <v>69.599999999999767</v>
      </c>
      <c r="L368" s="43">
        <f t="shared" si="20"/>
        <v>632235.67091522843</v>
      </c>
      <c r="M368" s="44"/>
      <c r="N368" s="57">
        <v>442182.95101865742</v>
      </c>
      <c r="R368" s="50"/>
      <c r="S368" s="50"/>
      <c r="T368" s="50"/>
      <c r="U368" s="50"/>
      <c r="V368" s="50"/>
    </row>
    <row r="369" spans="1:22" x14ac:dyDescent="0.2">
      <c r="A369" s="1">
        <v>3</v>
      </c>
      <c r="B369" s="52">
        <v>1303</v>
      </c>
      <c r="C369" s="56" t="s">
        <v>349</v>
      </c>
      <c r="D369" s="53">
        <v>974.16210135532333</v>
      </c>
      <c r="E369" s="53"/>
      <c r="F369" s="41">
        <v>0.85509999999999997</v>
      </c>
      <c r="G369" s="41">
        <v>0.86450000000000005</v>
      </c>
      <c r="H369" s="29">
        <v>1.0992866331423379E-2</v>
      </c>
      <c r="I369" s="54">
        <v>-9.0240000000000187</v>
      </c>
      <c r="J369" s="54">
        <v>27.072000000000163</v>
      </c>
      <c r="L369" s="43">
        <f t="shared" si="20"/>
        <v>1616953.2223136199</v>
      </c>
      <c r="M369" s="44"/>
      <c r="N369" s="57">
        <v>1225139.9257066776</v>
      </c>
      <c r="R369" s="50"/>
      <c r="S369" s="50"/>
      <c r="T369" s="50"/>
      <c r="U369" s="50"/>
      <c r="V369" s="50"/>
    </row>
    <row r="370" spans="1:22" x14ac:dyDescent="0.2">
      <c r="A370" s="1">
        <v>3</v>
      </c>
      <c r="B370" s="52">
        <v>1301</v>
      </c>
      <c r="C370" s="56" t="s">
        <v>350</v>
      </c>
      <c r="D370" s="53">
        <v>1836.8837224949016</v>
      </c>
      <c r="E370" s="53"/>
      <c r="F370" s="41">
        <v>1.3569</v>
      </c>
      <c r="G370" s="41">
        <v>1.3503000000000001</v>
      </c>
      <c r="H370" s="29">
        <v>-4.8640282998009265E-3</v>
      </c>
      <c r="I370" s="54">
        <v>-14.015999999999948</v>
      </c>
      <c r="J370" s="54">
        <v>1.3440000000000651</v>
      </c>
      <c r="L370" s="43">
        <f t="shared" si="20"/>
        <v>4762260.6537309419</v>
      </c>
      <c r="M370" s="44"/>
      <c r="N370" s="57">
        <v>3851604.8282557051</v>
      </c>
      <c r="R370" s="50"/>
      <c r="S370" s="50"/>
      <c r="T370" s="50"/>
      <c r="U370" s="50"/>
      <c r="V370" s="50"/>
    </row>
    <row r="371" spans="1:22" x14ac:dyDescent="0.2">
      <c r="A371" s="1">
        <v>5</v>
      </c>
      <c r="B371" s="52">
        <v>1304</v>
      </c>
      <c r="C371" s="56" t="s">
        <v>351</v>
      </c>
      <c r="D371" s="53">
        <v>10815.179508401046</v>
      </c>
      <c r="E371" s="53"/>
      <c r="F371" s="41">
        <v>0.16450000000000001</v>
      </c>
      <c r="G371" s="41">
        <v>0.1774</v>
      </c>
      <c r="H371" s="29">
        <v>7.8419452887537933E-2</v>
      </c>
      <c r="I371" s="54">
        <v>13.055999999999974</v>
      </c>
      <c r="J371" s="54">
        <v>11.712000000000016</v>
      </c>
      <c r="L371" s="43">
        <f t="shared" si="20"/>
        <v>3683736.6619974636</v>
      </c>
      <c r="M371" s="44"/>
      <c r="N371" s="57">
        <v>752072.00915571663</v>
      </c>
      <c r="R371" s="50"/>
      <c r="S371" s="50"/>
      <c r="T371" s="50"/>
      <c r="U371" s="50"/>
      <c r="V371" s="50"/>
    </row>
    <row r="372" spans="1:22" x14ac:dyDescent="0.2">
      <c r="A372" s="1">
        <v>5</v>
      </c>
      <c r="B372" s="52">
        <v>4502</v>
      </c>
      <c r="C372" s="56" t="s">
        <v>352</v>
      </c>
      <c r="D372" s="53">
        <v>4946.4311823643075</v>
      </c>
      <c r="E372" s="53"/>
      <c r="F372" s="41">
        <v>0.2535</v>
      </c>
      <c r="G372" s="41">
        <v>0.26839999999999997</v>
      </c>
      <c r="H372" s="29">
        <v>5.8777120315581799E-2</v>
      </c>
      <c r="I372" s="54">
        <v>11.135999999999999</v>
      </c>
      <c r="J372" s="54">
        <v>17.471999999999941</v>
      </c>
      <c r="L372" s="43">
        <f t="shared" si="20"/>
        <v>2549034.488345434</v>
      </c>
      <c r="M372" s="55"/>
      <c r="N372" s="57">
        <v>1122648.3525813166</v>
      </c>
      <c r="R372" s="50"/>
      <c r="S372" s="50"/>
      <c r="T372" s="50"/>
      <c r="U372" s="50"/>
      <c r="V372" s="50"/>
    </row>
    <row r="373" spans="1:22" x14ac:dyDescent="0.2">
      <c r="A373" s="1">
        <v>5</v>
      </c>
      <c r="B373" s="52">
        <v>4103</v>
      </c>
      <c r="C373" s="56" t="s">
        <v>353</v>
      </c>
      <c r="D373" s="53">
        <v>236.1637874618136</v>
      </c>
      <c r="E373" s="53"/>
      <c r="F373" s="41">
        <v>1.2519</v>
      </c>
      <c r="G373" s="41">
        <v>1.2469999999999999</v>
      </c>
      <c r="H373" s="29">
        <v>-3.9140506430227484E-3</v>
      </c>
      <c r="I373" s="54">
        <v>0.28800000000002157</v>
      </c>
      <c r="J373" s="54">
        <v>-9.6960000000002644</v>
      </c>
      <c r="L373" s="43">
        <f t="shared" si="20"/>
        <v>565432.78649257252</v>
      </c>
      <c r="M373" s="44"/>
      <c r="N373" s="57">
        <v>453764.11878777284</v>
      </c>
      <c r="R373" s="50"/>
      <c r="S373" s="50"/>
      <c r="T373" s="50"/>
      <c r="U373" s="50"/>
      <c r="V373" s="50"/>
    </row>
    <row r="374" spans="1:22" x14ac:dyDescent="0.2">
      <c r="A374" s="1">
        <v>6</v>
      </c>
      <c r="B374" s="52">
        <v>1507</v>
      </c>
      <c r="C374" s="56" t="s">
        <v>354</v>
      </c>
      <c r="D374" s="53">
        <v>1700.249311402024</v>
      </c>
      <c r="E374" s="53"/>
      <c r="F374" s="41">
        <v>1.1628000000000003</v>
      </c>
      <c r="G374" s="41">
        <v>1.0740000000000001</v>
      </c>
      <c r="H374" s="29">
        <v>-7.6367389060887692E-2</v>
      </c>
      <c r="I374" s="54">
        <v>-36.768000000000001</v>
      </c>
      <c r="J374" s="54">
        <v>-133.72800000000041</v>
      </c>
      <c r="L374" s="43">
        <f t="shared" si="20"/>
        <v>3506050.100055886</v>
      </c>
      <c r="M374" s="44"/>
      <c r="N374" s="57">
        <v>2756489.8863464519</v>
      </c>
      <c r="R374" s="50"/>
      <c r="S374" s="50"/>
      <c r="T374" s="50"/>
      <c r="U374" s="50"/>
      <c r="V374" s="50"/>
    </row>
    <row r="375" spans="1:22" ht="13.5" thickBot="1" x14ac:dyDescent="0.25">
      <c r="A375" s="1">
        <v>6</v>
      </c>
      <c r="B375" s="52">
        <v>1305</v>
      </c>
      <c r="C375" s="56" t="s">
        <v>355</v>
      </c>
      <c r="D375" s="53">
        <v>493.10146541938417</v>
      </c>
      <c r="E375" s="53"/>
      <c r="F375" s="41">
        <v>1.1385000000000001</v>
      </c>
      <c r="G375" s="41">
        <v>1.1465000000000001</v>
      </c>
      <c r="H375" s="29">
        <v>7.0267896354851977E-3</v>
      </c>
      <c r="I375" s="54">
        <v>-9.7919999999999874</v>
      </c>
      <c r="J375" s="54">
        <v>25.152000000000001</v>
      </c>
      <c r="L375" s="71">
        <f t="shared" si="20"/>
        <v>1085454.3937983823</v>
      </c>
      <c r="M375" s="44"/>
      <c r="N375" s="72">
        <v>860168.40537213872</v>
      </c>
      <c r="R375" s="50"/>
      <c r="S375" s="50"/>
      <c r="T375" s="50"/>
      <c r="U375" s="50"/>
      <c r="V375" s="50"/>
    </row>
    <row r="376" spans="1:22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pans="1:22" x14ac:dyDescent="0.2">
      <c r="A377" s="21" t="s">
        <v>356</v>
      </c>
      <c r="F377" s="2"/>
      <c r="G377" s="2"/>
      <c r="H377" s="2"/>
      <c r="I377" s="2"/>
      <c r="J377" s="2"/>
    </row>
    <row r="378" spans="1:22" x14ac:dyDescent="0.2">
      <c r="A378" s="2"/>
      <c r="F378" s="2"/>
      <c r="G378" s="2"/>
      <c r="H378" s="2"/>
      <c r="I378" s="2"/>
      <c r="J378" s="2"/>
    </row>
    <row r="379" spans="1:22" x14ac:dyDescent="0.2">
      <c r="A379" s="2"/>
      <c r="F379" s="2"/>
      <c r="G379" s="2"/>
      <c r="H379" s="2"/>
      <c r="I379" s="2"/>
      <c r="J379" s="2"/>
    </row>
    <row r="380" spans="1:22" s="6" customFormat="1" x14ac:dyDescent="0.2">
      <c r="A380" s="2"/>
      <c r="B380" s="2" t="s">
        <v>357</v>
      </c>
      <c r="C380" s="2"/>
      <c r="D380" s="2"/>
      <c r="E380" s="2"/>
      <c r="F380" s="2"/>
      <c r="G380" s="2"/>
      <c r="H380" s="2"/>
      <c r="I380" s="2"/>
      <c r="J380" s="2"/>
      <c r="R380" s="2"/>
      <c r="S380" s="2"/>
    </row>
    <row r="381" spans="1:22" s="6" customFormat="1" x14ac:dyDescent="0.2">
      <c r="A381" s="2"/>
      <c r="B381" s="2" t="s">
        <v>358</v>
      </c>
      <c r="C381" s="2"/>
      <c r="D381" s="2"/>
      <c r="E381" s="2"/>
      <c r="F381" s="2"/>
      <c r="G381" s="2"/>
      <c r="H381" s="2"/>
      <c r="I381" s="2"/>
      <c r="J381" s="2"/>
      <c r="R381" s="2"/>
      <c r="S381" s="2"/>
    </row>
    <row r="382" spans="1:22" x14ac:dyDescent="0.2">
      <c r="A382" s="2"/>
      <c r="B382" s="2" t="s">
        <v>359</v>
      </c>
      <c r="F382" s="2"/>
      <c r="G382" s="2"/>
      <c r="H382" s="2"/>
      <c r="I382" s="2"/>
      <c r="J382" s="2"/>
    </row>
    <row r="383" spans="1:22" x14ac:dyDescent="0.2">
      <c r="A383" s="2"/>
      <c r="C383" s="2" t="s">
        <v>360</v>
      </c>
      <c r="F383" s="2"/>
      <c r="G383" s="2"/>
      <c r="H383" s="2"/>
      <c r="I383" s="2"/>
      <c r="J383" s="2"/>
      <c r="R383" s="6"/>
      <c r="S383" s="6"/>
    </row>
    <row r="384" spans="1:22" x14ac:dyDescent="0.2">
      <c r="A384" s="2"/>
      <c r="C384" s="2" t="s">
        <v>361</v>
      </c>
      <c r="F384" s="2"/>
      <c r="G384" s="2"/>
      <c r="H384" s="2"/>
      <c r="I384" s="2"/>
      <c r="J384" s="2"/>
      <c r="R384" s="6"/>
      <c r="S384" s="6"/>
    </row>
    <row r="385" spans="1:19" x14ac:dyDescent="0.2">
      <c r="A385" s="50"/>
      <c r="B385" s="2" t="s">
        <v>362</v>
      </c>
      <c r="D385" s="50"/>
      <c r="E385" s="50"/>
      <c r="F385" s="50"/>
      <c r="G385" s="50"/>
      <c r="H385" s="50"/>
      <c r="I385" s="50"/>
      <c r="J385" s="50"/>
      <c r="K385" s="73"/>
      <c r="L385" s="73"/>
      <c r="M385" s="73"/>
      <c r="N385" s="73"/>
    </row>
    <row r="386" spans="1:19" x14ac:dyDescent="0.2">
      <c r="A386" s="51"/>
      <c r="B386" s="50"/>
      <c r="C386" s="50" t="s">
        <v>363</v>
      </c>
      <c r="D386" s="53"/>
      <c r="E386" s="53"/>
      <c r="F386" s="41"/>
      <c r="G386" s="41"/>
      <c r="H386" s="29"/>
      <c r="I386" s="54"/>
      <c r="J386" s="54"/>
      <c r="L386" s="74"/>
      <c r="M386" s="73"/>
      <c r="N386" s="74"/>
    </row>
    <row r="387" spans="1:19" x14ac:dyDescent="0.2">
      <c r="B387" s="50"/>
      <c r="C387" s="75" t="s">
        <v>364</v>
      </c>
      <c r="D387" s="53"/>
      <c r="E387" s="53"/>
      <c r="F387" s="41"/>
      <c r="G387" s="41"/>
      <c r="H387" s="29"/>
      <c r="I387" s="54"/>
      <c r="J387" s="54"/>
      <c r="L387" s="74"/>
      <c r="N387" s="74"/>
    </row>
    <row r="388" spans="1:19" s="50" customFormat="1" x14ac:dyDescent="0.2">
      <c r="A388" s="1"/>
      <c r="B388" s="2" t="s">
        <v>365</v>
      </c>
      <c r="C388" s="2"/>
      <c r="D388" s="53"/>
      <c r="E388" s="53"/>
      <c r="F388" s="41"/>
      <c r="G388" s="41"/>
      <c r="H388" s="29"/>
      <c r="I388" s="54"/>
      <c r="J388" s="54"/>
      <c r="K388" s="6"/>
      <c r="L388" s="74"/>
      <c r="M388" s="6"/>
      <c r="N388" s="74"/>
      <c r="R388" s="2"/>
      <c r="S388" s="2"/>
    </row>
    <row r="389" spans="1:19" s="50" customFormat="1" x14ac:dyDescent="0.2">
      <c r="A389" s="1"/>
      <c r="B389" s="2"/>
      <c r="C389" s="75" t="s">
        <v>366</v>
      </c>
      <c r="D389" s="53"/>
      <c r="E389" s="53"/>
      <c r="F389" s="41"/>
      <c r="G389" s="41"/>
      <c r="H389" s="29"/>
      <c r="I389" s="54"/>
      <c r="J389" s="54"/>
      <c r="K389" s="6"/>
      <c r="L389" s="74"/>
      <c r="M389" s="6"/>
      <c r="N389" s="74"/>
      <c r="R389" s="2"/>
      <c r="S389" s="2"/>
    </row>
    <row r="390" spans="1:19" x14ac:dyDescent="0.2">
      <c r="B390" s="2" t="s">
        <v>367</v>
      </c>
      <c r="D390" s="53"/>
      <c r="E390" s="53"/>
      <c r="F390" s="41"/>
      <c r="G390" s="41"/>
      <c r="H390" s="29"/>
      <c r="I390" s="54"/>
      <c r="J390" s="54"/>
      <c r="L390" s="74"/>
      <c r="N390" s="74"/>
    </row>
    <row r="391" spans="1:19" x14ac:dyDescent="0.2">
      <c r="C391" s="2" t="s">
        <v>368</v>
      </c>
      <c r="D391" s="53"/>
      <c r="E391" s="53"/>
      <c r="F391" s="41"/>
      <c r="G391" s="41"/>
      <c r="H391" s="29"/>
      <c r="I391" s="54"/>
      <c r="J391" s="54"/>
      <c r="L391" s="74"/>
      <c r="N391" s="74"/>
      <c r="R391" s="50"/>
      <c r="S391" s="50"/>
    </row>
    <row r="392" spans="1:19" x14ac:dyDescent="0.2">
      <c r="B392" s="75" t="s">
        <v>369</v>
      </c>
      <c r="D392" s="53"/>
      <c r="E392" s="53"/>
      <c r="F392" s="41"/>
      <c r="G392" s="41"/>
      <c r="H392" s="29"/>
      <c r="I392" s="54"/>
      <c r="J392" s="54"/>
      <c r="L392" s="74"/>
      <c r="R392" s="50"/>
      <c r="S392" s="50"/>
    </row>
    <row r="393" spans="1:19" x14ac:dyDescent="0.2">
      <c r="B393" s="59"/>
      <c r="D393" s="53"/>
      <c r="E393" s="53"/>
      <c r="F393" s="41"/>
      <c r="G393" s="41"/>
      <c r="H393" s="29"/>
      <c r="I393" s="29"/>
      <c r="J393" s="29"/>
      <c r="K393" s="76"/>
      <c r="L393" s="77"/>
      <c r="M393" s="76"/>
      <c r="N393" s="77"/>
    </row>
    <row r="394" spans="1:19" x14ac:dyDescent="0.2">
      <c r="B394" s="59"/>
      <c r="D394" s="53"/>
      <c r="E394" s="53"/>
      <c r="F394" s="41"/>
      <c r="G394" s="41"/>
      <c r="H394" s="29"/>
      <c r="I394" s="54"/>
      <c r="J394" s="54"/>
      <c r="L394" s="74"/>
      <c r="N394" s="74"/>
    </row>
    <row r="395" spans="1:19" x14ac:dyDescent="0.2">
      <c r="B395" s="50"/>
      <c r="C395" s="50"/>
      <c r="D395" s="50"/>
      <c r="E395" s="50"/>
      <c r="F395" s="78"/>
      <c r="G395" s="78"/>
      <c r="H395" s="79"/>
      <c r="Q395" s="80"/>
    </row>
    <row r="396" spans="1:19" x14ac:dyDescent="0.2">
      <c r="B396" s="50"/>
      <c r="C396" s="50"/>
      <c r="D396" s="50"/>
      <c r="E396" s="50"/>
      <c r="F396" s="78"/>
      <c r="G396" s="78"/>
      <c r="H396" s="79"/>
    </row>
    <row r="397" spans="1:19" x14ac:dyDescent="0.2">
      <c r="B397" s="50"/>
      <c r="C397" s="50"/>
      <c r="D397" s="50"/>
      <c r="E397" s="50"/>
      <c r="F397" s="78"/>
      <c r="G397" s="78"/>
      <c r="H397" s="79"/>
    </row>
    <row r="398" spans="1:19" x14ac:dyDescent="0.2">
      <c r="B398" s="50"/>
      <c r="C398" s="50"/>
      <c r="D398" s="50"/>
      <c r="E398" s="50"/>
      <c r="F398" s="78"/>
      <c r="G398" s="78"/>
      <c r="H398" s="79"/>
    </row>
    <row r="399" spans="1:19" x14ac:dyDescent="0.2">
      <c r="B399" s="50"/>
      <c r="C399" s="50"/>
      <c r="D399" s="50"/>
      <c r="E399" s="50"/>
      <c r="F399" s="78"/>
      <c r="G399" s="78"/>
      <c r="H399" s="79"/>
    </row>
    <row r="400" spans="1:19" x14ac:dyDescent="0.2">
      <c r="B400" s="50"/>
      <c r="C400" s="50"/>
      <c r="D400" s="50"/>
      <c r="E400" s="50"/>
      <c r="F400" s="78"/>
      <c r="G400" s="78"/>
      <c r="H400" s="79"/>
      <c r="K400" s="2"/>
      <c r="L400" s="2"/>
      <c r="M400" s="2"/>
      <c r="N400" s="2"/>
    </row>
    <row r="401" spans="1:14" x14ac:dyDescent="0.2">
      <c r="B401" s="50"/>
      <c r="C401" s="50"/>
      <c r="D401" s="50"/>
      <c r="E401" s="50"/>
      <c r="F401" s="78"/>
      <c r="G401" s="78"/>
      <c r="H401" s="79"/>
      <c r="K401" s="2"/>
      <c r="L401" s="2"/>
      <c r="M401" s="2"/>
      <c r="N401" s="2"/>
    </row>
    <row r="402" spans="1:14" x14ac:dyDescent="0.2">
      <c r="A402" s="2"/>
      <c r="B402" s="50"/>
      <c r="C402" s="50"/>
      <c r="D402" s="50"/>
      <c r="E402" s="50"/>
      <c r="F402" s="78"/>
      <c r="G402" s="78"/>
      <c r="H402" s="79"/>
      <c r="I402" s="2"/>
      <c r="J402" s="2"/>
      <c r="K402" s="2"/>
      <c r="L402" s="2"/>
      <c r="M402" s="2"/>
      <c r="N402" s="2"/>
    </row>
    <row r="403" spans="1:14" x14ac:dyDescent="0.2">
      <c r="A403" s="2"/>
      <c r="B403" s="50"/>
      <c r="C403" s="50"/>
      <c r="D403" s="50"/>
      <c r="E403" s="50"/>
      <c r="F403" s="78"/>
      <c r="G403" s="78"/>
      <c r="H403" s="79"/>
      <c r="I403" s="2"/>
      <c r="J403" s="2"/>
      <c r="K403" s="2"/>
      <c r="L403" s="2"/>
      <c r="M403" s="2"/>
      <c r="N403" s="2"/>
    </row>
    <row r="404" spans="1:14" x14ac:dyDescent="0.2">
      <c r="A404" s="2"/>
      <c r="B404" s="50"/>
      <c r="C404" s="50"/>
      <c r="D404" s="50"/>
      <c r="E404" s="50"/>
      <c r="F404" s="78"/>
      <c r="G404" s="78"/>
      <c r="H404" s="79"/>
      <c r="I404" s="2"/>
      <c r="J404" s="2"/>
      <c r="K404" s="2"/>
      <c r="L404" s="2"/>
      <c r="M404" s="2"/>
      <c r="N404" s="2"/>
    </row>
    <row r="405" spans="1:14" x14ac:dyDescent="0.2">
      <c r="A405" s="2"/>
      <c r="B405" s="50"/>
      <c r="C405" s="50"/>
      <c r="D405" s="50"/>
      <c r="E405" s="50"/>
      <c r="F405" s="78"/>
      <c r="G405" s="78"/>
      <c r="H405" s="79"/>
      <c r="I405" s="2"/>
      <c r="J405" s="2"/>
      <c r="K405" s="2"/>
      <c r="L405" s="2"/>
      <c r="M405" s="2"/>
      <c r="N405" s="2"/>
    </row>
    <row r="406" spans="1:14" x14ac:dyDescent="0.2">
      <c r="A406" s="2"/>
      <c r="B406" s="50"/>
      <c r="C406" s="50"/>
      <c r="D406" s="50"/>
      <c r="E406" s="50"/>
      <c r="F406" s="78"/>
      <c r="G406" s="78"/>
      <c r="H406" s="79"/>
      <c r="I406" s="2"/>
      <c r="J406" s="2"/>
      <c r="K406" s="2"/>
      <c r="L406" s="2"/>
      <c r="M406" s="2"/>
      <c r="N406" s="2"/>
    </row>
    <row r="407" spans="1:14" x14ac:dyDescent="0.2">
      <c r="A407" s="2"/>
      <c r="B407" s="50"/>
      <c r="C407" s="50"/>
      <c r="D407" s="50"/>
      <c r="E407" s="50"/>
      <c r="F407" s="78"/>
      <c r="G407" s="78"/>
      <c r="H407" s="79"/>
      <c r="I407" s="2"/>
      <c r="J407" s="2"/>
      <c r="K407" s="2"/>
      <c r="L407" s="2"/>
      <c r="M407" s="2"/>
      <c r="N407" s="2"/>
    </row>
    <row r="408" spans="1:14" x14ac:dyDescent="0.2">
      <c r="A408" s="2"/>
      <c r="B408" s="50"/>
      <c r="C408" s="50"/>
      <c r="D408" s="50"/>
      <c r="E408" s="50"/>
      <c r="F408" s="78"/>
      <c r="G408" s="78"/>
      <c r="H408" s="79"/>
      <c r="I408" s="2"/>
      <c r="J408" s="2"/>
      <c r="K408" s="2"/>
      <c r="L408" s="2"/>
      <c r="M408" s="2"/>
      <c r="N408" s="2"/>
    </row>
    <row r="409" spans="1:14" x14ac:dyDescent="0.2">
      <c r="A409" s="2"/>
      <c r="B409" s="50"/>
      <c r="C409" s="50"/>
      <c r="D409" s="50"/>
      <c r="E409" s="50"/>
      <c r="F409" s="78"/>
      <c r="G409" s="78"/>
      <c r="H409" s="79"/>
      <c r="I409" s="2"/>
      <c r="J409" s="2"/>
      <c r="K409" s="2"/>
      <c r="L409" s="2"/>
      <c r="M409" s="2"/>
      <c r="N409" s="2"/>
    </row>
    <row r="410" spans="1:14" x14ac:dyDescent="0.2">
      <c r="A410" s="2"/>
      <c r="B410" s="50"/>
      <c r="C410" s="50"/>
      <c r="D410" s="50"/>
      <c r="E410" s="50"/>
      <c r="F410" s="78"/>
      <c r="G410" s="78"/>
      <c r="H410" s="79"/>
      <c r="I410" s="2"/>
      <c r="J410" s="2"/>
      <c r="K410" s="2"/>
      <c r="L410" s="2"/>
      <c r="M410" s="2"/>
      <c r="N410" s="2"/>
    </row>
    <row r="411" spans="1:14" x14ac:dyDescent="0.2">
      <c r="A411" s="2"/>
      <c r="B411" s="50"/>
      <c r="C411" s="50"/>
      <c r="D411" s="50"/>
      <c r="E411" s="50"/>
      <c r="F411" s="78"/>
      <c r="G411" s="78"/>
      <c r="H411" s="79"/>
      <c r="I411" s="2"/>
      <c r="J411" s="2"/>
      <c r="K411" s="2"/>
      <c r="L411" s="2"/>
      <c r="M411" s="2"/>
      <c r="N411" s="2"/>
    </row>
    <row r="412" spans="1:14" x14ac:dyDescent="0.2">
      <c r="A412" s="2"/>
      <c r="B412" s="50"/>
      <c r="C412" s="50"/>
      <c r="D412" s="50"/>
      <c r="E412" s="50"/>
      <c r="F412" s="78"/>
      <c r="G412" s="78"/>
      <c r="H412" s="79"/>
      <c r="I412" s="2"/>
      <c r="J412" s="2"/>
      <c r="K412" s="2"/>
      <c r="L412" s="2"/>
      <c r="M412" s="2"/>
      <c r="N412" s="2"/>
    </row>
  </sheetData>
  <hyperlinks>
    <hyperlink ref="C12" r:id="rId1"/>
    <hyperlink ref="C23" r:id="rId2"/>
    <hyperlink ref="C17" r:id="rId3" display="HVAC Systems - Installation, Service &amp; Repair"/>
    <hyperlink ref="C10" r:id="rId4"/>
    <hyperlink ref="C24" r:id="rId5"/>
    <hyperlink ref="C27" r:id="rId6"/>
    <hyperlink ref="C20" r:id="rId7" display="Wood Frame Building Construction"/>
    <hyperlink ref="C19" r:id="rId8"/>
    <hyperlink ref="C30" r:id="rId9"/>
    <hyperlink ref="C18" r:id="rId10"/>
    <hyperlink ref="C14" r:id="rId11" display="Garage Door Installation"/>
    <hyperlink ref="C26" r:id="rId12" display="Building Repair and Carpentry, NOC"/>
    <hyperlink ref="C29" r:id="rId13" display="Non Wood Frame Building Construction"/>
    <hyperlink ref="C25" r:id="rId14"/>
    <hyperlink ref="C21" r:id="rId15"/>
    <hyperlink ref="C16" r:id="rId16"/>
    <hyperlink ref="C22" r:id="rId17"/>
    <hyperlink ref="C28" r:id="rId18"/>
    <hyperlink ref="C11" r:id="rId19"/>
    <hyperlink ref="C13" r:id="rId20" display="Store Display Service by Contractor"/>
    <hyperlink ref="C15" r:id="rId21"/>
    <hyperlink ref="C31" r:id="rId22"/>
    <hyperlink ref="C32" r:id="rId23"/>
    <hyperlink ref="C33" r:id="rId24"/>
    <hyperlink ref="C34" r:id="rId25"/>
    <hyperlink ref="C38" r:id="rId26"/>
    <hyperlink ref="C36" r:id="rId27" display="Wallboard Taping - Discounted Rate"/>
    <hyperlink ref="C39" r:id="rId28"/>
    <hyperlink ref="C37" r:id="rId29" display="Wallboard Taping - Undiscounted Rate"/>
    <hyperlink ref="C52" r:id="rId30"/>
    <hyperlink ref="C65" r:id="rId31"/>
    <hyperlink ref="C44" r:id="rId32"/>
    <hyperlink ref="C43" r:id="rId33"/>
    <hyperlink ref="C47" r:id="rId34"/>
    <hyperlink ref="C56" r:id="rId35" display="Baseball, Basketball &amp; Soccer Teams"/>
    <hyperlink ref="C64" r:id="rId36"/>
    <hyperlink ref="C83" r:id="rId37" display="Auto &amp; Boat Racing-Per Race"/>
    <hyperlink ref="C57" r:id="rId38"/>
    <hyperlink ref="C69" r:id="rId39" display="Athletic Teams - Care of team, gear and facilities"/>
    <hyperlink ref="C55" r:id="rId40"/>
    <hyperlink ref="C50" r:id="rId41"/>
    <hyperlink ref="C68" r:id="rId42"/>
    <hyperlink ref="C73" r:id="rId43"/>
    <hyperlink ref="C80" r:id="rId44" display="Home Care Services - HCQA"/>
    <hyperlink ref="C66" r:id="rId45"/>
    <hyperlink ref="C84" r:id="rId46"/>
    <hyperlink ref="C61" r:id="rId47" display="Boarding Homes and Retirement Centers"/>
    <hyperlink ref="C70" r:id="rId48" display="Campgrounds NOC and Public Swimming Pools"/>
    <hyperlink ref="C51" r:id="rId49"/>
    <hyperlink ref="C79" r:id="rId50"/>
    <hyperlink ref="C60" r:id="rId51"/>
    <hyperlink ref="C63" r:id="rId52"/>
    <hyperlink ref="C58" r:id="rId53"/>
    <hyperlink ref="C46" r:id="rId54"/>
    <hyperlink ref="C78" r:id="rId55"/>
    <hyperlink ref="C81" r:id="rId56"/>
    <hyperlink ref="C45" r:id="rId57"/>
    <hyperlink ref="C62" r:id="rId58"/>
    <hyperlink ref="C76" r:id="rId59"/>
    <hyperlink ref="C54" r:id="rId60"/>
    <hyperlink ref="C48" r:id="rId61"/>
    <hyperlink ref="C74" r:id="rId62"/>
    <hyperlink ref="C49" r:id="rId63"/>
    <hyperlink ref="C86" r:id="rId64"/>
    <hyperlink ref="C82" r:id="rId65"/>
    <hyperlink ref="C85" r:id="rId66"/>
    <hyperlink ref="C77" r:id="rId67"/>
    <hyperlink ref="C59" r:id="rId68"/>
    <hyperlink ref="C53" r:id="rId69"/>
    <hyperlink ref="C72" r:id="rId70"/>
    <hyperlink ref="C67" r:id="rId71"/>
    <hyperlink ref="C75" r:id="rId72"/>
    <hyperlink ref="C71" r:id="rId73" display="Laundry or Dry Cleaning Services"/>
    <hyperlink ref="C104" r:id="rId74" display="Cities-All Other Employees, NOC"/>
    <hyperlink ref="C107" r:id="rId75"/>
    <hyperlink ref="C109" r:id="rId76"/>
    <hyperlink ref="C101" r:id="rId77"/>
    <hyperlink ref="C99" r:id="rId78" display="Colleges &amp; Universities"/>
    <hyperlink ref="C100" r:id="rId79"/>
    <hyperlink ref="C95" r:id="rId80"/>
    <hyperlink ref="C91" r:id="rId81"/>
    <hyperlink ref="C94" r:id="rId82"/>
    <hyperlink ref="C98" r:id="rId83"/>
    <hyperlink ref="C92" r:id="rId84"/>
    <hyperlink ref="C105" r:id="rId85"/>
    <hyperlink ref="C93" r:id="rId86" display="Schools, Churches and Day Care - Prof./Clerical Staff"/>
    <hyperlink ref="C102" r:id="rId87" display="Schools, Churches and Day Care-All Other Staff"/>
    <hyperlink ref="C97" r:id="rId88"/>
    <hyperlink ref="C90" r:id="rId89" display="Volunteers"/>
    <hyperlink ref="C106" r:id="rId90"/>
    <hyperlink ref="C103" r:id="rId91"/>
    <hyperlink ref="C96" r:id="rId92"/>
    <hyperlink ref="C108" r:id="rId93"/>
    <hyperlink ref="C111" r:id="rId94"/>
    <hyperlink ref="C110" r:id="rId95" display="State Patient or Health Care Personnel, NOC"/>
    <hyperlink ref="C112" r:id="rId96"/>
    <hyperlink ref="C117" r:id="rId97"/>
    <hyperlink ref="C119" r:id="rId98" display="Scheduled Airlines -  Ground Crew"/>
    <hyperlink ref="C118" r:id="rId99"/>
    <hyperlink ref="C116" r:id="rId100"/>
    <hyperlink ref="C126" r:id="rId101" display="Parcel and Package Delivery Service"/>
    <hyperlink ref="C135" r:id="rId102"/>
    <hyperlink ref="C132" r:id="rId103"/>
    <hyperlink ref="C133" r:id="rId104" display="Auto Towing Services"/>
    <hyperlink ref="C134" r:id="rId105"/>
    <hyperlink ref="C121" r:id="rId106"/>
    <hyperlink ref="C130" r:id="rId107"/>
    <hyperlink ref="C131" r:id="rId108" display="Grain, Bean and Pea Elevators or Warehouses"/>
    <hyperlink ref="C128" r:id="rId109"/>
    <hyperlink ref="C123" r:id="rId110" display="Warehouses, NOC, Grocery Dist. &amp; Recycle Centers"/>
    <hyperlink ref="C127" r:id="rId111"/>
    <hyperlink ref="C129" r:id="rId112"/>
    <hyperlink ref="C122" r:id="rId113" display="Scheduled Airlines - Flight Crew"/>
    <hyperlink ref="C136" r:id="rId114"/>
    <hyperlink ref="C120" r:id="rId115"/>
    <hyperlink ref="C137" r:id="rId116"/>
    <hyperlink ref="C124" r:id="rId117"/>
    <hyperlink ref="C148" r:id="rId118" display="Tree pruning, NOC"/>
    <hyperlink ref="C146" r:id="rId119"/>
    <hyperlink ref="C149" r:id="rId120"/>
    <hyperlink ref="C147" r:id="rId121" display="Sign Erection"/>
    <hyperlink ref="C144" r:id="rId122"/>
    <hyperlink ref="C142" r:id="rId123"/>
    <hyperlink ref="C143" r:id="rId124"/>
    <hyperlink ref="C145" r:id="rId125"/>
    <hyperlink ref="C157" r:id="rId126"/>
    <hyperlink ref="C141" r:id="rId127" display="Fence Construction, NOC"/>
    <hyperlink ref="C150" r:id="rId128"/>
    <hyperlink ref="C151" r:id="rId129" display="Concrete Work - Streets, Roads and Sidewalks"/>
    <hyperlink ref="C154" r:id="rId130" display="Asphalt Paving - Streets and Roads"/>
    <hyperlink ref="C165" r:id="rId131"/>
    <hyperlink ref="C155" r:id="rId132"/>
    <hyperlink ref="C152" r:id="rId133"/>
    <hyperlink ref="C156" r:id="rId134"/>
    <hyperlink ref="C158" r:id="rId135" display="Sewer and Septic System Construction"/>
    <hyperlink ref="C159" r:id="rId136" display="Underground Utility Line Const. &amp; Pipelaying, NOC"/>
    <hyperlink ref="C153" r:id="rId137" display="Asphalt Paving, NOC"/>
    <hyperlink ref="C161" r:id="rId138"/>
    <hyperlink ref="C160" r:id="rId139"/>
    <hyperlink ref="C163" r:id="rId140"/>
    <hyperlink ref="C166" r:id="rId141"/>
    <hyperlink ref="C164" r:id="rId142" display="Pile Driving with Water Hazard, Diving"/>
    <hyperlink ref="C162" r:id="rId143"/>
    <hyperlink ref="C203" r:id="rId144" display="Land surveying services, N.O.C."/>
    <hyperlink ref="C212" r:id="rId145"/>
    <hyperlink ref="C208" r:id="rId146"/>
    <hyperlink ref="C200" r:id="rId147"/>
    <hyperlink ref="C204" r:id="rId148"/>
    <hyperlink ref="C206" r:id="rId149" display="Consulting Engineers and Architectural Services"/>
    <hyperlink ref="C194" r:id="rId150" display="Insurance and Building Inspection Services"/>
    <hyperlink ref="C193" r:id="rId151"/>
    <hyperlink ref="C198" r:id="rId152"/>
    <hyperlink ref="C196" r:id="rId153" display="Software Design &amp; Engineering and Internet Service Providers"/>
    <hyperlink ref="C191" r:id="rId154"/>
    <hyperlink ref="C211" r:id="rId155"/>
    <hyperlink ref="C207" r:id="rId156"/>
    <hyperlink ref="C197" r:id="rId157"/>
    <hyperlink ref="C201" r:id="rId158"/>
    <hyperlink ref="C202" r:id="rId159"/>
    <hyperlink ref="C195" r:id="rId160"/>
    <hyperlink ref="C213" r:id="rId161"/>
    <hyperlink ref="C192" r:id="rId162" display="Entertainers &amp; Dancers"/>
    <hyperlink ref="C199" r:id="rId163"/>
    <hyperlink ref="C209" r:id="rId164" display="Exempt limited liability members NOC"/>
    <hyperlink ref="C210" r:id="rId165" display="Executive Officers, NOC"/>
    <hyperlink ref="C205" r:id="rId166" display="Real Estate Agencies"/>
    <hyperlink ref="C185" r:id="rId167"/>
    <hyperlink ref="C186" r:id="rId168"/>
    <hyperlink ref="C181" r:id="rId169"/>
    <hyperlink ref="C183" r:id="rId170"/>
    <hyperlink ref="C174" r:id="rId171"/>
    <hyperlink ref="C175" r:id="rId172"/>
    <hyperlink ref="C173" r:id="rId173"/>
    <hyperlink ref="C176" r:id="rId174"/>
    <hyperlink ref="C184" r:id="rId175" display="Diversified Field Crops &amp; Cereal Grains"/>
    <hyperlink ref="C178" r:id="rId176" display="Greenhouses &amp; Mushroom Farms"/>
    <hyperlink ref="C172" r:id="rId177"/>
    <hyperlink ref="C180" r:id="rId178"/>
    <hyperlink ref="C179" r:id="rId179"/>
    <hyperlink ref="C177" r:id="rId180"/>
    <hyperlink ref="C217" r:id="rId181"/>
    <hyperlink ref="C219" r:id="rId182" display="Retail Stores, NOC"/>
    <hyperlink ref="C218" r:id="rId183"/>
    <hyperlink ref="C220" r:id="rId184"/>
    <hyperlink ref="C221" r:id="rId185" display="Charitable and Welfare Stores"/>
    <hyperlink ref="C224" r:id="rId186"/>
    <hyperlink ref="C223" r:id="rId187"/>
    <hyperlink ref="C222" r:id="rId188"/>
    <hyperlink ref="C228" r:id="rId189"/>
    <hyperlink ref="C229" r:id="rId190"/>
    <hyperlink ref="C230" r:id="rId191"/>
    <hyperlink ref="C226" r:id="rId192" display="Hardware, Auto Parts and Sporting Good Stores"/>
    <hyperlink ref="C227" r:id="rId193"/>
    <hyperlink ref="C225" r:id="rId194" display="(new) Book,Coin,Camera,Phone,Music Instr. Stores"/>
    <hyperlink ref="C273" r:id="rId195"/>
    <hyperlink ref="C269" r:id="rId196" display="Nursing Homes"/>
    <hyperlink ref="C271" r:id="rId197" display="Physicians &amp; Medical Clinics"/>
    <hyperlink ref="C272" r:id="rId198"/>
    <hyperlink ref="C270" r:id="rId199"/>
    <hyperlink ref="C274" r:id="rId200"/>
    <hyperlink ref="C291" r:id="rId201"/>
    <hyperlink ref="C292" r:id="rId202"/>
    <hyperlink ref="C293" r:id="rId203"/>
    <hyperlink ref="C288" r:id="rId204" display="Machine Shops and Machinery Mfg., NOC"/>
    <hyperlink ref="C286" r:id="rId205"/>
    <hyperlink ref="C280" r:id="rId206"/>
    <hyperlink ref="C278" r:id="rId207" display="Precision machined parts and products, N.O.C"/>
    <hyperlink ref="C281" r:id="rId208"/>
    <hyperlink ref="C294" r:id="rId209" display="Galvanizing or Tinning, NOC"/>
    <hyperlink ref="C287" r:id="rId210"/>
    <hyperlink ref="C283" r:id="rId211"/>
    <hyperlink ref="C282" r:id="rId212"/>
    <hyperlink ref="C285" r:id="rId213" display="Cable or Wire Rope Manufacturing"/>
    <hyperlink ref="C289" r:id="rId214"/>
    <hyperlink ref="C279" r:id="rId215"/>
    <hyperlink ref="C284" r:id="rId216" display="Iron or Steel Works - Shop"/>
    <hyperlink ref="C290" r:id="rId217"/>
    <hyperlink ref="C296" r:id="rId218"/>
    <hyperlink ref="C295" r:id="rId219"/>
    <hyperlink ref="C300" r:id="rId220"/>
    <hyperlink ref="C309" r:id="rId221"/>
    <hyperlink ref="C308" r:id="rId222"/>
    <hyperlink ref="C306" r:id="rId223"/>
    <hyperlink ref="C311" r:id="rId224"/>
    <hyperlink ref="C304" r:id="rId225"/>
    <hyperlink ref="C305" r:id="rId226"/>
    <hyperlink ref="C307" r:id="rId227"/>
    <hyperlink ref="C303" r:id="rId228"/>
    <hyperlink ref="C315" r:id="rId229"/>
    <hyperlink ref="C310" r:id="rId230"/>
    <hyperlink ref="C313" r:id="rId231"/>
    <hyperlink ref="C314" r:id="rId232"/>
    <hyperlink ref="C312" r:id="rId233"/>
    <hyperlink ref="C302" r:id="rId234"/>
    <hyperlink ref="C301" r:id="rId235"/>
    <hyperlink ref="C316" r:id="rId236" display="Logging Operations, NOC"/>
    <hyperlink ref="C264" r:id="rId237"/>
    <hyperlink ref="C265" r:id="rId238" display="Solid Fuel, Topsoil, Beauty Bark, and Firewood Dealers"/>
    <hyperlink ref="C252" r:id="rId239"/>
    <hyperlink ref="C258" r:id="rId240" display="Tool Rental Stores"/>
    <hyperlink ref="C260" r:id="rId241"/>
    <hyperlink ref="C254" r:id="rId242"/>
    <hyperlink ref="C251" r:id="rId243" display="Lumber Yards and Building Material Dealers"/>
    <hyperlink ref="C255" r:id="rId244"/>
    <hyperlink ref="C257" r:id="rId245"/>
    <hyperlink ref="C259" r:id="rId246"/>
    <hyperlink ref="C263" r:id="rId247" display="Gas, Oil, or Asphalt Dealers"/>
    <hyperlink ref="C250" r:id="rId248"/>
    <hyperlink ref="C247" r:id="rId249" display="Ice Manufacturing or Dealers"/>
    <hyperlink ref="C256" r:id="rId250" display="Tire Sales &amp; Service Centers"/>
    <hyperlink ref="C248" r:id="rId251" display="Wholesale Stores, NOC"/>
    <hyperlink ref="C262" r:id="rId252"/>
    <hyperlink ref="C261" r:id="rId253"/>
    <hyperlink ref="C249" r:id="rId254"/>
    <hyperlink ref="C253" r:id="rId255"/>
    <hyperlink ref="C242" r:id="rId256"/>
    <hyperlink ref="C240" r:id="rId257"/>
    <hyperlink ref="C241" r:id="rId258" display="Meat Products Mfg./ Slaughter and Packing Houses"/>
    <hyperlink ref="C239" r:id="rId259" display="Bakeries and Confectionaries-  Wholesale, NOC"/>
    <hyperlink ref="C235" r:id="rId260"/>
    <hyperlink ref="C236" r:id="rId261" display="Fruit/Vegetable Canneries/Food Product Mfg, NOC"/>
    <hyperlink ref="C238" r:id="rId262"/>
    <hyperlink ref="C237" r:id="rId263"/>
    <hyperlink ref="C234" r:id="rId264"/>
    <hyperlink ref="C243" r:id="rId265"/>
    <hyperlink ref="C328" r:id="rId266"/>
    <hyperlink ref="C320" r:id="rId267"/>
    <hyperlink ref="C329" r:id="rId268"/>
    <hyperlink ref="C339" r:id="rId269"/>
    <hyperlink ref="C327" r:id="rId270"/>
    <hyperlink ref="C332" r:id="rId271" display="Mattress, Textile, Felt, &amp; Rope Manufacturing, NOC"/>
    <hyperlink ref="C335" r:id="rId272"/>
    <hyperlink ref="C322" r:id="rId273" display="Electronic Products and Instrument Mfg/ Dental Labs"/>
    <hyperlink ref="C330" r:id="rId274"/>
    <hyperlink ref="C324" r:id="rId275"/>
    <hyperlink ref="C337" r:id="rId276"/>
    <hyperlink ref="C325" r:id="rId277"/>
    <hyperlink ref="C321" r:id="rId278"/>
    <hyperlink ref="C323" r:id="rId279"/>
    <hyperlink ref="C326" r:id="rId280" display="Brick or Clay Product Manufacturing, NOC"/>
    <hyperlink ref="C333" r:id="rId281"/>
    <hyperlink ref="C336" r:id="rId282" display="Soapstone &amp; Plasterboard Mfg; Wood preserving"/>
    <hyperlink ref="C338" r:id="rId283"/>
    <hyperlink ref="C334" r:id="rId284"/>
    <hyperlink ref="C340" r:id="rId285" display="Factory Built Housing; Campers/Trailers Mfg."/>
    <hyperlink ref="C331" r:id="rId286" display="Pattern or Model Manufacturing; Wood Instrument Mfg."/>
    <hyperlink ref="C341" r:id="rId287" display="Shipbuilding or Repair, NOC"/>
    <hyperlink ref="C345" r:id="rId288"/>
    <hyperlink ref="C348" r:id="rId289" display="Temp. Help - Retail Store Services"/>
    <hyperlink ref="C346" r:id="rId290"/>
    <hyperlink ref="C347" r:id="rId291"/>
    <hyperlink ref="C355" r:id="rId292"/>
    <hyperlink ref="C363" r:id="rId293"/>
    <hyperlink ref="C362" r:id="rId294"/>
    <hyperlink ref="C359" r:id="rId295"/>
    <hyperlink ref="C361" r:id="rId296"/>
    <hyperlink ref="C358" r:id="rId297"/>
    <hyperlink ref="C360" r:id="rId298"/>
    <hyperlink ref="C351" r:id="rId299"/>
    <hyperlink ref="C357" r:id="rId300"/>
    <hyperlink ref="C352" r:id="rId301"/>
    <hyperlink ref="C356" r:id="rId302"/>
    <hyperlink ref="C353" r:id="rId303"/>
    <hyperlink ref="C354" r:id="rId304"/>
    <hyperlink ref="C349" r:id="rId305"/>
    <hyperlink ref="C350" r:id="rId306"/>
    <hyperlink ref="C372" r:id="rId307" display="Radio or Television - All Other Employees"/>
    <hyperlink ref="C367" r:id="rId308" display="Radio or Television - Field Employees"/>
    <hyperlink ref="C373" r:id="rId309"/>
    <hyperlink ref="C368" r:id="rId310"/>
    <hyperlink ref="C374" r:id="rId311"/>
    <hyperlink ref="C375" r:id="rId312"/>
    <hyperlink ref="C371" r:id="rId313" display="Telephone Companies - Office and Admin. Staff"/>
    <hyperlink ref="C369" r:id="rId314"/>
    <hyperlink ref="C370" r:id="rId315"/>
    <hyperlink ref="C190" r:id="rId316" display="Barbers, Beauty Salons and Tanning Parlors"/>
    <hyperlink ref="C170" r:id="rId317"/>
    <hyperlink ref="C171" r:id="rId318"/>
    <hyperlink ref="C182" r:id="rId319"/>
  </hyperlinks>
  <printOptions horizontalCentered="1"/>
  <pageMargins left="0.17" right="0.17" top="0.5" bottom="0.77" header="0.5" footer="0.5"/>
  <pageSetup scale="70" fitToHeight="9" orientation="portrait" copies="3" r:id="rId320"/>
  <headerFooter alignWithMargins="0">
    <oddHeader>&amp;R&amp;"Times New Roman,Regular"&amp;D
Page &amp;P</oddHeader>
  </headerFooter>
  <rowBreaks count="4" manualBreakCount="4">
    <brk id="75" max="15" man="1"/>
    <brk id="137" max="15" man="1"/>
    <brk id="316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</vt:lpstr>
      <vt:lpstr>Exhibit!Print_Area</vt:lpstr>
      <vt:lpstr>Exhibit!Print_Titles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2020-09-11T21:04:17Z</dcterms:created>
  <dcterms:modified xsi:type="dcterms:W3CDTF">2020-11-20T00:10:33Z</dcterms:modified>
</cp:coreProperties>
</file>